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733" activeTab="3"/>
  </bookViews>
  <sheets>
    <sheet name="Титульный лист" sheetId="1" r:id="rId1"/>
    <sheet name="Форма 1" sheetId="2" r:id="rId2"/>
    <sheet name="баланс" sheetId="3" r:id="rId3"/>
    <sheet name="Отчет о прибылях и убытках" sheetId="4" r:id="rId4"/>
    <sheet name="Отчет об изм собств капит" sheetId="5" r:id="rId5"/>
    <sheet name="Отчет о движении ден ср-в" sheetId="6" r:id="rId6"/>
    <sheet name="Лист1" sheetId="7" r:id="rId7"/>
  </sheets>
  <externalReferences>
    <externalReference r:id="rId10"/>
  </externalReferences>
  <definedNames>
    <definedName name="квартал">'Титульный лист'!$V$9:$V$11</definedName>
    <definedName name="_xlnm.Print_Area" localSheetId="2">'баланс'!$A$1:$E$76</definedName>
    <definedName name="_xlnm.Print_Area" localSheetId="4">'Отчет об изм собств капит'!$A$1:$K$63</definedName>
  </definedNames>
  <calcPr fullCalcOnLoad="1"/>
</workbook>
</file>

<file path=xl/comments1.xml><?xml version="1.0" encoding="utf-8"?>
<comments xmlns="http://schemas.openxmlformats.org/spreadsheetml/2006/main">
  <authors>
    <author>Admin</author>
    <author>Сергей Бондарев</author>
  </authors>
  <commentList>
    <comment ref="D3" authorId="0">
      <text>
        <r>
          <rPr>
            <sz val="8"/>
            <rFont val="Tahoma"/>
            <family val="2"/>
          </rPr>
          <t>Индекс, почтовый адрес</t>
        </r>
      </text>
    </comment>
    <comment ref="D8" authorId="1">
      <text>
        <r>
          <rPr>
            <b/>
            <sz val="9"/>
            <rFont val="Tahoma"/>
            <family val="2"/>
          </rPr>
          <t>Указывается адрес сайта, на котором будет размещен данный отчет. Например, www.юнивуд.отчеты.бел</t>
        </r>
      </text>
    </comment>
  </commentList>
</comments>
</file>

<file path=xl/comments2.xml><?xml version="1.0" encoding="utf-8"?>
<comments xmlns="http://schemas.openxmlformats.org/spreadsheetml/2006/main">
  <authors>
    <author>Admin</author>
  </authors>
  <commentList>
    <comment ref="E34" authorId="0">
      <text>
        <r>
          <rPr>
            <b/>
            <sz val="8"/>
            <rFont val="Tahoma"/>
            <family val="2"/>
          </rPr>
          <t>Admin:</t>
        </r>
        <r>
          <rPr>
            <sz val="8"/>
            <rFont val="Tahoma"/>
            <family val="2"/>
          </rPr>
          <t xml:space="preserve">
Заполняется, только если на балансе есть акции, приобретенные (выкупленные) у акционеров, или поступившие на баланс по иным причинам, например, при реорганизации. Общее количество выпущенных Обществом акций указывать не надо!</t>
        </r>
      </text>
    </comment>
    <comment ref="E21" authorId="0">
      <text>
        <r>
          <rPr>
            <b/>
            <sz val="8"/>
            <rFont val="Tahoma"/>
            <family val="2"/>
          </rPr>
          <t xml:space="preserve">Заполняется по итогам года
</t>
        </r>
      </text>
    </comment>
    <comment ref="F21" authorId="0">
      <text>
        <r>
          <rPr>
            <b/>
            <sz val="8"/>
            <rFont val="Tahoma"/>
            <family val="2"/>
          </rPr>
          <t xml:space="preserve">Заполняется по итогам года
</t>
        </r>
      </text>
    </comment>
    <comment ref="E26" authorId="0">
      <text>
        <r>
          <rPr>
            <b/>
            <sz val="8"/>
            <rFont val="Tahoma"/>
            <family val="2"/>
          </rPr>
          <t>Заполняется по итогам года</t>
        </r>
        <r>
          <rPr>
            <sz val="8"/>
            <rFont val="Tahoma"/>
            <family val="2"/>
          </rPr>
          <t xml:space="preserve">
</t>
        </r>
      </text>
    </comment>
    <comment ref="F26" authorId="0">
      <text>
        <r>
          <rPr>
            <b/>
            <sz val="8"/>
            <rFont val="Tahoma"/>
            <family val="2"/>
          </rPr>
          <t>Заполняется по итогам года</t>
        </r>
        <r>
          <rPr>
            <sz val="8"/>
            <rFont val="Tahoma"/>
            <family val="2"/>
          </rPr>
          <t xml:space="preserve">
</t>
        </r>
      </text>
    </comment>
    <comment ref="E33" authorId="0">
      <text>
        <r>
          <rPr>
            <b/>
            <sz val="8"/>
            <rFont val="Tahoma"/>
            <family val="2"/>
          </rPr>
          <t>Заполняется по итогам года</t>
        </r>
        <r>
          <rPr>
            <sz val="8"/>
            <rFont val="Tahoma"/>
            <family val="2"/>
          </rPr>
          <t xml:space="preserve">
</t>
        </r>
      </text>
    </comment>
    <comment ref="F33" authorId="0">
      <text>
        <r>
          <rPr>
            <b/>
            <sz val="8"/>
            <rFont val="Tahoma"/>
            <family val="2"/>
          </rPr>
          <t>Заполняется по итогам года</t>
        </r>
        <r>
          <rPr>
            <sz val="8"/>
            <rFont val="Tahoma"/>
            <family val="2"/>
          </rPr>
          <t xml:space="preserve">
</t>
        </r>
      </text>
    </comment>
  </commentList>
</comments>
</file>

<file path=xl/comments3.xml><?xml version="1.0" encoding="utf-8"?>
<comments xmlns="http://schemas.openxmlformats.org/spreadsheetml/2006/main">
  <authors>
    <author>Примечание</author>
    <author>КонсульнатПлюс примечание</author>
    <author>КонсультантПлюс примечание</author>
  </authors>
  <commentList>
    <comment ref="F4" authorId="0">
      <text>
        <r>
          <rPr>
            <b/>
            <sz val="9"/>
            <rFont val="Times New Roman"/>
            <family val="1"/>
          </rPr>
          <t>Примечание:</t>
        </r>
        <r>
          <rPr>
            <sz val="9"/>
            <rFont val="Times New Roman"/>
            <family val="1"/>
          </rPr>
          <t xml:space="preserve">
 В графе 3 показывается стоимость активов, собственного капитала, обязательств н</t>
        </r>
        <r>
          <rPr>
            <b/>
            <sz val="9"/>
            <rFont val="Times New Roman"/>
            <family val="1"/>
          </rPr>
          <t>а конец отчетного периода.</t>
        </r>
        <r>
          <rPr>
            <sz val="9"/>
            <rFont val="Tahoma"/>
            <family val="2"/>
          </rPr>
          <t xml:space="preserve">
</t>
        </r>
      </text>
    </comment>
    <comment ref="G4" authorId="0">
      <text>
        <r>
          <rPr>
            <b/>
            <sz val="9"/>
            <rFont val="Times New Roman"/>
            <family val="1"/>
          </rPr>
          <t>Примечание:</t>
        </r>
        <r>
          <rPr>
            <sz val="9"/>
            <rFont val="Times New Roman"/>
            <family val="1"/>
          </rPr>
          <t xml:space="preserve">
В графе 4 показывается стоимость активов, собственного капитала, обязательств на конец предыдущего года, которая должна соответствовать данным графы 3 предыдущего года, за исключением случаев, установленных законодательством.</t>
        </r>
        <r>
          <rPr>
            <sz val="9"/>
            <rFont val="Tahoma"/>
            <family val="2"/>
          </rPr>
          <t xml:space="preserve">
</t>
        </r>
      </text>
    </comment>
    <comment ref="A6" authorId="1">
      <text>
        <r>
          <rPr>
            <b/>
            <sz val="9"/>
            <rFont val="Times New Roman"/>
            <family val="1"/>
          </rPr>
          <t>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
</t>
        </r>
        <r>
          <rPr>
            <sz val="8"/>
            <rFont val="Tahoma"/>
            <family val="2"/>
          </rPr>
          <t xml:space="preserve">
</t>
        </r>
      </text>
    </comment>
    <comment ref="A20" authorId="1">
      <text>
        <r>
          <rPr>
            <b/>
            <sz val="9"/>
            <rFont val="Times New Roman"/>
            <family val="1"/>
          </rPr>
          <t>Примечание:</t>
        </r>
        <r>
          <rPr>
            <sz val="9"/>
            <rFont val="Times New Roman"/>
            <family val="1"/>
          </rPr>
          <t xml:space="preserve">
В разделе II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40" authorId="1">
      <text>
        <r>
          <rPr>
            <b/>
            <sz val="9"/>
            <rFont val="Times New Roman"/>
            <family val="1"/>
          </rPr>
          <t>Примечание:</t>
        </r>
        <r>
          <rPr>
            <sz val="9"/>
            <rFont val="Times New Roman"/>
            <family val="1"/>
          </rPr>
          <t xml:space="preserve">
 В разделе III "Собственный капитал" приводится информация о  собственном капитале.
</t>
        </r>
      </text>
    </comment>
    <comment ref="F46" authorId="2">
      <text>
        <r>
          <rPr>
            <b/>
            <sz val="8"/>
            <rFont val="Times New Roman"/>
            <family val="1"/>
          </rPr>
          <t>Примечание:</t>
        </r>
        <r>
          <rPr>
            <sz val="8"/>
            <rFont val="Times New Roman"/>
            <family val="1"/>
          </rPr>
          <t xml:space="preserve">
По строке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В этом случае при вводе значения по данной строке 
необходимо перед числом поставить знак "-".</t>
        </r>
      </text>
    </comment>
    <comment ref="G46" authorId="2">
      <text>
        <r>
          <rPr>
            <b/>
            <sz val="8"/>
            <rFont val="Times New Roman"/>
            <family val="1"/>
          </rPr>
          <t>Примечание:</t>
        </r>
        <r>
          <rPr>
            <sz val="8"/>
            <rFont val="Times New Roman"/>
            <family val="1"/>
          </rPr>
          <t xml:space="preserve">
По строке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В этом случае при вводе значения по данной строке 
необходимо перед числом поставить знак "-".</t>
        </r>
      </text>
    </comment>
    <comment ref="F47" authorId="2">
      <text>
        <r>
          <rPr>
            <b/>
            <sz val="8"/>
            <rFont val="Times New Roman"/>
            <family val="1"/>
          </rPr>
          <t>Примечание:</t>
        </r>
        <r>
          <rPr>
            <sz val="8"/>
            <rFont val="Times New Roman"/>
            <family val="1"/>
          </rPr>
          <t xml:space="preserve">
По строке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В этом случае при 
вводе значения по данной строке необходимо перед числом 
поставить знак "-".
В годовом бухгалтерском балансе строка 470 не заполняется.</t>
        </r>
      </text>
    </comment>
    <comment ref="G47" authorId="2">
      <text>
        <r>
          <rPr>
            <b/>
            <sz val="8"/>
            <rFont val="Times New Roman"/>
            <family val="1"/>
          </rPr>
          <t>Примечание:</t>
        </r>
        <r>
          <rPr>
            <sz val="8"/>
            <rFont val="Times New Roman"/>
            <family val="1"/>
          </rPr>
          <t xml:space="preserve">
По строке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В этом случае при 
вводе значения по данной строке необходимо перед числом 
поставить знак "-".
В годовом бухгалтерском балансе строка 470 не заполняется.</t>
        </r>
      </text>
    </comment>
    <comment ref="A50" authorId="1">
      <text>
        <r>
          <rPr>
            <b/>
            <sz val="9"/>
            <rFont val="Times New Roman"/>
            <family val="1"/>
          </rPr>
          <t>Примечание:</t>
        </r>
        <r>
          <rPr>
            <sz val="9"/>
            <rFont val="Times New Roman"/>
            <family val="1"/>
          </rPr>
          <t xml:space="preserve">
 В разделе IV приводится информация об  обязательствах, погашение которых ожидается более чем через 12 месяцев после отчетной даты.
</t>
        </r>
      </text>
    </comment>
    <comment ref="A58" authorId="1">
      <text>
        <r>
          <rPr>
            <b/>
            <sz val="9"/>
            <rFont val="Times New Roman"/>
            <family val="1"/>
          </rPr>
          <t>КонсультантПлюс примечание:</t>
        </r>
        <r>
          <rPr>
            <sz val="9"/>
            <rFont val="Times New Roman"/>
            <family val="1"/>
          </rPr>
          <t xml:space="preserve">
 В разделе V  приводится информация об  обязательствах, погашение которых ожидается в течение 12 месяцев после отчетной даты.
</t>
        </r>
      </text>
    </comment>
    <comment ref="F38" authorId="0">
      <text>
        <r>
          <rPr>
            <b/>
            <sz val="9"/>
            <rFont val="Times New Roman"/>
            <family val="1"/>
          </rPr>
          <t>Примечание:</t>
        </r>
        <r>
          <rPr>
            <sz val="9"/>
            <rFont val="Times New Roman"/>
            <family val="1"/>
          </rPr>
          <t xml:space="preserve">
 В графе 3 показывается стоимость активов, собственного капитала, обязательств н</t>
        </r>
        <r>
          <rPr>
            <b/>
            <sz val="9"/>
            <rFont val="Times New Roman"/>
            <family val="1"/>
          </rPr>
          <t>а конец отчетного периода.</t>
        </r>
        <r>
          <rPr>
            <sz val="9"/>
            <rFont val="Tahoma"/>
            <family val="2"/>
          </rPr>
          <t xml:space="preserve">
</t>
        </r>
      </text>
    </comment>
    <comment ref="G38" authorId="0">
      <text>
        <r>
          <rPr>
            <b/>
            <sz val="9"/>
            <rFont val="Times New Roman"/>
            <family val="1"/>
          </rPr>
          <t>Примечание:</t>
        </r>
        <r>
          <rPr>
            <sz val="9"/>
            <rFont val="Times New Roman"/>
            <family val="1"/>
          </rPr>
          <t xml:space="preserve">
В графе 4 показывается стоимость активов, собственного капитала, обязательств на конец предыдущего года, которая должна соответствовать данным графы 3 предыдущего года, за исключением случаев, установленных законодательством.</t>
        </r>
        <r>
          <rPr>
            <sz val="9"/>
            <rFont val="Tahoma"/>
            <family val="2"/>
          </rPr>
          <t xml:space="preserve">
</t>
        </r>
      </text>
    </comment>
  </commentList>
</comments>
</file>

<file path=xl/comments4.xml><?xml version="1.0" encoding="utf-8"?>
<comments xmlns="http://schemas.openxmlformats.org/spreadsheetml/2006/main">
  <authors>
    <author>КонсульнатПлюс примечание</author>
  </authors>
  <commentList>
    <comment ref="G6" authorId="0">
      <text>
        <r>
          <rPr>
            <b/>
            <sz val="9"/>
            <rFont val="Times New Roman"/>
            <family val="1"/>
          </rPr>
          <t>Примечание:</t>
        </r>
        <r>
          <rPr>
            <sz val="9"/>
            <rFont val="Times New Roman"/>
            <family val="1"/>
          </rPr>
          <t xml:space="preserve">
В графе 3  показываются данные за отчетный период.
</t>
        </r>
      </text>
    </comment>
    <comment ref="K6" authorId="0">
      <text>
        <r>
          <rPr>
            <b/>
            <sz val="9"/>
            <rFont val="Times New Roman"/>
            <family val="1"/>
          </rPr>
          <t>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List>
</comments>
</file>

<file path=xl/comments5.xml><?xml version="1.0" encoding="utf-8"?>
<comments xmlns="http://schemas.openxmlformats.org/spreadsheetml/2006/main">
  <authors>
    <author>Автор</author>
    <author>КонсульнатПлюс примечание</author>
    <author>КонсультантПлюс примечание</author>
  </authors>
  <commentList>
    <comment ref="E6" authorId="0">
      <text>
        <r>
          <rPr>
            <b/>
            <sz val="9"/>
            <rFont val="Times New Roman"/>
            <family val="1"/>
          </rPr>
          <t>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E7" authorId="1">
      <text>
        <r>
          <rPr>
            <b/>
            <sz val="8"/>
            <rFont val="Times New Roman"/>
            <family val="1"/>
          </rPr>
          <t>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E8" authorId="1">
      <text>
        <r>
          <rPr>
            <b/>
            <sz val="8"/>
            <rFont val="Times New Roman"/>
            <family val="1"/>
          </rPr>
          <t>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E10" authorId="0">
      <text>
        <r>
          <rPr>
            <b/>
            <sz val="9"/>
            <rFont val="Times New Roman"/>
            <family val="1"/>
          </rPr>
          <t>Примечание:</t>
        </r>
        <r>
          <rPr>
            <sz val="9"/>
            <rFont val="Times New Roman"/>
            <family val="1"/>
          </rPr>
          <t xml:space="preserve">
показывается скорректированное сальдо по счетам 80,81,82,83,84,75 на конец года, </t>
        </r>
        <r>
          <rPr>
            <u val="single"/>
            <sz val="9"/>
            <rFont val="Times New Roman"/>
            <family val="1"/>
          </rPr>
          <t xml:space="preserve">предшествующего предыдущему году,  </t>
        </r>
        <r>
          <rPr>
            <sz val="9"/>
            <rFont val="Times New Roman"/>
            <family val="1"/>
          </rPr>
          <t>скорректированное в связи с изменением учетной политики и исправлением ошибок.</t>
        </r>
        <r>
          <rPr>
            <u val="single"/>
            <sz val="9"/>
            <rFont val="Times New Roman"/>
            <family val="1"/>
          </rPr>
          <t xml:space="preserve">
</t>
        </r>
      </text>
    </comment>
    <comment ref="E12" authorId="0">
      <text>
        <r>
          <rPr>
            <b/>
            <sz val="9"/>
            <rFont val="Times New Roman"/>
            <family val="1"/>
          </rPr>
          <t>Примечание:</t>
        </r>
        <r>
          <rPr>
            <sz val="9"/>
            <rFont val="Times New Roman"/>
            <family val="1"/>
          </rPr>
          <t xml:space="preserve">
показываются суммы увеличения собственного капитала в целом и по каждой статье в отдельности </t>
        </r>
        <r>
          <rPr>
            <u val="single"/>
            <sz val="9"/>
            <rFont val="Times New Roman"/>
            <family val="1"/>
          </rPr>
          <t>за период предыдущего года</t>
        </r>
        <r>
          <rPr>
            <sz val="9"/>
            <rFont val="Times New Roman"/>
            <family val="1"/>
          </rPr>
          <t xml:space="preserve">, аналогичный отчетному периоду.
</t>
        </r>
      </text>
    </comment>
    <comment ref="E24" authorId="1">
      <text>
        <r>
          <rPr>
            <b/>
            <sz val="8"/>
            <rFont val="Times New Roman"/>
            <family val="1"/>
          </rPr>
          <t>КонсульнатПлюс примечание:</t>
        </r>
        <r>
          <rPr>
            <sz val="8"/>
            <rFont val="Times New Roman"/>
            <family val="1"/>
          </rPr>
          <t xml:space="preserve">
показываются суммы уменьшения собственного капитала в целом и по каждой статье в отдельности за период </t>
        </r>
        <r>
          <rPr>
            <u val="single"/>
            <sz val="8"/>
            <rFont val="Times New Roman"/>
            <family val="1"/>
          </rPr>
          <t>предыдущего года, аналогичный отчетному периоду.</t>
        </r>
        <r>
          <rPr>
            <sz val="8"/>
            <rFont val="Times New Roman"/>
            <family val="1"/>
          </rPr>
          <t xml:space="preserve">
</t>
        </r>
      </text>
    </comment>
    <comment ref="E37" authorId="0">
      <text>
        <r>
          <rPr>
            <b/>
            <sz val="9"/>
            <rFont val="Times New Roman"/>
            <family val="1"/>
          </rPr>
          <t>Примечание:</t>
        </r>
        <r>
          <rPr>
            <sz val="9"/>
            <rFont val="Times New Roman"/>
            <family val="1"/>
          </rPr>
          <t xml:space="preserve">
показываются суммы изменения уставного капитала, не приводящего к изменению величины собственного капитала в целом, за период </t>
        </r>
        <r>
          <rPr>
            <u val="single"/>
            <sz val="9"/>
            <rFont val="Times New Roman"/>
            <family val="1"/>
          </rPr>
          <t xml:space="preserve">предыдущего года, </t>
        </r>
        <r>
          <rPr>
            <sz val="9"/>
            <rFont val="Times New Roman"/>
            <family val="1"/>
          </rPr>
          <t xml:space="preserve">аналогичный отчетному периоду.
</t>
        </r>
        <r>
          <rPr>
            <u val="single"/>
            <sz val="9"/>
            <rFont val="Times New Roman"/>
            <family val="1"/>
          </rPr>
          <t xml:space="preserve">
</t>
        </r>
        <r>
          <rPr>
            <sz val="9"/>
            <rFont val="Times New Roman"/>
            <family val="1"/>
          </rPr>
          <t xml:space="preserve">
</t>
        </r>
      </text>
    </comment>
    <comment ref="E38" authorId="0">
      <text>
        <r>
          <rPr>
            <b/>
            <sz val="9"/>
            <rFont val="Times New Roman"/>
            <family val="1"/>
          </rPr>
          <t>Примечание:</t>
        </r>
        <r>
          <rPr>
            <sz val="9"/>
            <rFont val="Times New Roman"/>
            <family val="1"/>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39" authorId="0">
      <text>
        <r>
          <rPr>
            <b/>
            <sz val="9"/>
            <rFont val="Times New Roman"/>
            <family val="1"/>
          </rPr>
          <t>Примечание:</t>
        </r>
        <r>
          <rPr>
            <sz val="9"/>
            <rFont val="Times New Roman"/>
            <family val="1"/>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40" authorId="0">
      <text>
        <r>
          <rPr>
            <b/>
            <sz val="9"/>
            <rFont val="Times New Roman"/>
            <family val="1"/>
          </rPr>
          <t>Примечание:</t>
        </r>
        <r>
          <rPr>
            <sz val="9"/>
            <rFont val="Times New Roman"/>
            <family val="1"/>
          </rPr>
          <t xml:space="preserve">
 показывается сальдо по счетам 80 , 75 (субсчет 75-1), 81, 82 , 83, 84 , 99 на </t>
        </r>
        <r>
          <rPr>
            <u val="single"/>
            <sz val="9"/>
            <rFont val="Times New Roman"/>
            <family val="1"/>
          </rPr>
          <t>конец периода предыдущего года</t>
        </r>
        <r>
          <rPr>
            <sz val="9"/>
            <rFont val="Times New Roman"/>
            <family val="1"/>
          </rPr>
          <t xml:space="preserve">, аналогичного отчетному периоду.
</t>
        </r>
        <r>
          <rPr>
            <u val="single"/>
            <sz val="9"/>
            <rFont val="Times New Roman"/>
            <family val="1"/>
          </rPr>
          <t xml:space="preserve">
</t>
        </r>
        <r>
          <rPr>
            <sz val="9"/>
            <rFont val="Times New Roman"/>
            <family val="1"/>
          </rPr>
          <t xml:space="preserve">
</t>
        </r>
      </text>
    </comment>
    <comment ref="E41" authorId="0">
      <text>
        <r>
          <rPr>
            <b/>
            <sz val="9"/>
            <rFont val="Times New Roman"/>
            <family val="1"/>
          </rPr>
          <t>Примечание:</t>
        </r>
        <r>
          <rPr>
            <sz val="9"/>
            <rFont val="Times New Roman"/>
            <family val="1"/>
          </rPr>
          <t xml:space="preserve">
показывается сальдо по счетам 80, 75  (субсчет 75-1 ), 81 , 82, 83, 84 </t>
        </r>
        <r>
          <rPr>
            <u val="single"/>
            <sz val="9"/>
            <rFont val="Times New Roman"/>
            <family val="1"/>
          </rPr>
          <t xml:space="preserve"> на конец предыдущего года</t>
        </r>
        <r>
          <rPr>
            <sz val="9"/>
            <rFont val="Times New Roman"/>
            <family val="1"/>
          </rPr>
          <t xml:space="preserve">.
</t>
        </r>
      </text>
    </comment>
    <comment ref="E44" authorId="0">
      <text>
        <r>
          <rPr>
            <b/>
            <sz val="9"/>
            <rFont val="Times New Roman"/>
            <family val="1"/>
          </rPr>
          <t>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F44" authorId="2">
      <text>
        <r>
          <rPr>
            <b/>
            <sz val="9"/>
            <rFont val="Times New Roman"/>
            <family val="1"/>
          </rPr>
          <t>Примечание:</t>
        </r>
        <r>
          <rPr>
            <sz val="9"/>
            <rFont val="Times New Roman"/>
            <family val="1"/>
          </rPr>
          <t xml:space="preserve">
Значение перенесено из стр. 410 
гр. 4 Баланса</t>
        </r>
      </text>
    </comment>
    <comment ref="G44" authorId="2">
      <text>
        <r>
          <rPr>
            <b/>
            <sz val="9"/>
            <rFont val="Times New Roman"/>
            <family val="1"/>
          </rPr>
          <t>Примечание:</t>
        </r>
        <r>
          <rPr>
            <sz val="9"/>
            <rFont val="Times New Roman"/>
            <family val="1"/>
          </rPr>
          <t xml:space="preserve">
Значение перенесено из стр. 420
гр. 4 Баланса</t>
        </r>
      </text>
    </comment>
    <comment ref="I44" authorId="2">
      <text>
        <r>
          <rPr>
            <b/>
            <sz val="8"/>
            <rFont val="Times New Roman"/>
            <family val="1"/>
          </rPr>
          <t>Примечание:</t>
        </r>
        <r>
          <rPr>
            <sz val="8"/>
            <rFont val="Times New Roman"/>
            <family val="1"/>
          </rPr>
          <t xml:space="preserve">
Значение перенесено из стр. 430 
гр. 4 Баланса</t>
        </r>
      </text>
    </comment>
    <comment ref="J44" authorId="2">
      <text>
        <r>
          <rPr>
            <b/>
            <sz val="8"/>
            <rFont val="Times New Roman"/>
            <family val="1"/>
          </rPr>
          <t>Примечание:</t>
        </r>
        <r>
          <rPr>
            <sz val="8"/>
            <rFont val="Times New Roman"/>
            <family val="1"/>
          </rPr>
          <t xml:space="preserve">
Значение перенесено из стр. 440 
гр. 4 Баланса</t>
        </r>
      </text>
    </comment>
    <comment ref="K44" authorId="2">
      <text>
        <r>
          <rPr>
            <b/>
            <sz val="8"/>
            <rFont val="Times New Roman"/>
            <family val="1"/>
          </rPr>
          <t>Примечание:</t>
        </r>
        <r>
          <rPr>
            <sz val="8"/>
            <rFont val="Times New Roman"/>
            <family val="1"/>
          </rPr>
          <t xml:space="preserve">
Значение перенесено из стр. 450 
гр. 4 Баланса</t>
        </r>
      </text>
    </comment>
    <comment ref="L44" authorId="2">
      <text>
        <r>
          <rPr>
            <b/>
            <sz val="8"/>
            <rFont val="Times New Roman"/>
            <family val="1"/>
          </rPr>
          <t>Примечание:</t>
        </r>
        <r>
          <rPr>
            <sz val="8"/>
            <rFont val="Times New Roman"/>
            <family val="1"/>
          </rPr>
          <t xml:space="preserve">
Значение перенесено из стр. 460 
гр. 4 Баланса</t>
        </r>
      </text>
    </comment>
    <comment ref="M44" authorId="2">
      <text>
        <r>
          <rPr>
            <b/>
            <sz val="8"/>
            <rFont val="Times New Roman"/>
            <family val="1"/>
          </rPr>
          <t>Примечание:</t>
        </r>
        <r>
          <rPr>
            <sz val="8"/>
            <rFont val="Times New Roman"/>
            <family val="1"/>
          </rPr>
          <t xml:space="preserve">
Значение перенесено из стр. 470 
гр. 4 Баланса</t>
        </r>
      </text>
    </comment>
    <comment ref="E47" authorId="0">
      <text>
        <r>
          <rPr>
            <b/>
            <sz val="10"/>
            <rFont val="Times New Roman"/>
            <family val="1"/>
          </rPr>
          <t>Примечание:</t>
        </r>
        <r>
          <rPr>
            <sz val="10"/>
            <rFont val="Times New Roman"/>
            <family val="1"/>
          </rPr>
          <t xml:space="preserve">
показываются данные за отчетный период.
</t>
        </r>
      </text>
    </comment>
    <comment ref="E74" authorId="0">
      <text>
        <r>
          <rPr>
            <b/>
            <sz val="9"/>
            <rFont val="Times New Roman"/>
            <family val="1"/>
          </rPr>
          <t>Примечание:</t>
        </r>
        <r>
          <rPr>
            <sz val="9"/>
            <rFont val="Times New Roman"/>
            <family val="1"/>
          </rPr>
          <t xml:space="preserve">
показывается сальдо по счетам 80, 75, (субсчет 75-1 ), 81, 82, 83, 84", 99 
 на </t>
        </r>
        <r>
          <rPr>
            <u val="single"/>
            <sz val="9"/>
            <rFont val="Times New Roman"/>
            <family val="1"/>
          </rPr>
          <t>конец отчетного периода.</t>
        </r>
        <r>
          <rPr>
            <sz val="9"/>
            <rFont val="Times New Roman"/>
            <family val="1"/>
          </rPr>
          <t xml:space="preserve">
</t>
        </r>
      </text>
    </comment>
    <comment ref="F74" authorId="1">
      <text>
        <r>
          <rPr>
            <b/>
            <sz val="9"/>
            <rFont val="Times New Roman"/>
            <family val="1"/>
          </rPr>
          <t>Примечание:</t>
        </r>
        <r>
          <rPr>
            <sz val="9"/>
            <rFont val="Times New Roman"/>
            <family val="1"/>
          </rPr>
          <t xml:space="preserve">
Значение перенесено из стр. 410 
гр. 3 Баланса</t>
        </r>
      </text>
    </comment>
    <comment ref="G74" authorId="1">
      <text>
        <r>
          <rPr>
            <b/>
            <sz val="9"/>
            <rFont val="Times New Roman"/>
            <family val="1"/>
          </rPr>
          <t>Примечание:</t>
        </r>
        <r>
          <rPr>
            <sz val="8"/>
            <rFont val="Times New Roman"/>
            <family val="1"/>
          </rPr>
          <t xml:space="preserve">
Значение перенесено из стр. 420 
гр. 3 Баланса</t>
        </r>
      </text>
    </comment>
    <comment ref="I74" authorId="1">
      <text>
        <r>
          <rPr>
            <b/>
            <sz val="9"/>
            <rFont val="Times New Roman"/>
            <family val="1"/>
          </rPr>
          <t>Примечание:</t>
        </r>
        <r>
          <rPr>
            <sz val="9"/>
            <rFont val="Times New Roman"/>
            <family val="1"/>
          </rPr>
          <t xml:space="preserve">
Значение перенесено из стр. 430 
гр. 3 Баланса</t>
        </r>
      </text>
    </comment>
    <comment ref="J74" authorId="1">
      <text>
        <r>
          <rPr>
            <b/>
            <sz val="8"/>
            <rFont val="Times New Roman"/>
            <family val="1"/>
          </rPr>
          <t>Примечание:</t>
        </r>
        <r>
          <rPr>
            <sz val="8"/>
            <rFont val="Times New Roman"/>
            <family val="1"/>
          </rPr>
          <t xml:space="preserve">
Значение перенесено из стр. 440 
гр. 3 Баланса</t>
        </r>
      </text>
    </comment>
    <comment ref="K74" authorId="1">
      <text>
        <r>
          <rPr>
            <b/>
            <sz val="9"/>
            <rFont val="Times New Roman"/>
            <family val="1"/>
          </rPr>
          <t xml:space="preserve">Примечание:
</t>
        </r>
        <r>
          <rPr>
            <sz val="9"/>
            <rFont val="Times New Roman"/>
            <family val="1"/>
          </rPr>
          <t>Значение перенесено из стр. 450 
гр. 3 Баланса</t>
        </r>
      </text>
    </comment>
    <comment ref="L74" authorId="1">
      <text>
        <r>
          <rPr>
            <b/>
            <sz val="9"/>
            <rFont val="Times New Roman"/>
            <family val="1"/>
          </rPr>
          <t>Примечание:</t>
        </r>
        <r>
          <rPr>
            <sz val="8"/>
            <rFont val="Times New Roman"/>
            <family val="1"/>
          </rPr>
          <t xml:space="preserve">
Значение перенесено из стр. 460 
гр. 3 Баланса</t>
        </r>
      </text>
    </comment>
    <comment ref="M74" authorId="2">
      <text>
        <r>
          <rPr>
            <b/>
            <sz val="8"/>
            <rFont val="Times New Roman"/>
            <family val="1"/>
          </rPr>
          <t>Примечание:</t>
        </r>
        <r>
          <rPr>
            <sz val="8"/>
            <rFont val="Times New Roman"/>
            <family val="1"/>
          </rPr>
          <t xml:space="preserve">
Значение перенесено из стр. 470 
гр. 3 Баланса</t>
        </r>
      </text>
    </comment>
  </commentList>
</comments>
</file>

<file path=xl/comments6.xml><?xml version="1.0" encoding="utf-8"?>
<comments xmlns="http://schemas.openxmlformats.org/spreadsheetml/2006/main">
  <authors>
    <author>КонсульнатПлюс примечание</author>
    <author>Автор</author>
  </authors>
  <commentList>
    <comment ref="G6" authorId="0">
      <text>
        <r>
          <rPr>
            <b/>
            <sz val="8"/>
            <rFont val="Times New Roman"/>
            <family val="1"/>
          </rPr>
          <t>Примечание:</t>
        </r>
        <r>
          <rPr>
            <sz val="8"/>
            <rFont val="Times New Roman"/>
            <family val="1"/>
          </rPr>
          <t xml:space="preserve">
В графе 3 показываются данные за отчетный период.</t>
        </r>
      </text>
    </comment>
    <comment ref="K6" authorId="0">
      <text>
        <r>
          <rPr>
            <b/>
            <sz val="8"/>
            <rFont val="Times New Roman"/>
            <family val="1"/>
          </rPr>
          <t>Примечание:</t>
        </r>
        <r>
          <rPr>
            <sz val="8"/>
            <rFont val="Times New Roman"/>
            <family val="1"/>
          </rPr>
          <t xml:space="preserve">
В графе 4 показываютя  данные за период предыдущего года, аналогичный отчетному периоду.</t>
        </r>
      </text>
    </comment>
    <comment ref="A7" authorId="0">
      <text>
        <r>
          <rPr>
            <b/>
            <sz val="9"/>
            <rFont val="Times New Roman"/>
            <family val="1"/>
          </rPr>
          <t>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A21" authorId="0">
      <text>
        <r>
          <rPr>
            <b/>
            <sz val="9"/>
            <rFont val="Times New Roman"/>
            <family val="1"/>
          </rPr>
          <t>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40" authorId="0">
      <text>
        <r>
          <rPr>
            <b/>
            <sz val="9"/>
            <rFont val="Times New Roman"/>
            <family val="1"/>
          </rPr>
          <t>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F56" authorId="1">
      <text>
        <r>
          <rPr>
            <b/>
            <sz val="10"/>
            <rFont val="Times New Roman"/>
            <family val="1"/>
          </rPr>
          <t xml:space="preserve">Примечание:
</t>
        </r>
        <r>
          <rPr>
            <sz val="10"/>
            <rFont val="Times New Roman"/>
            <family val="1"/>
          </rPr>
          <t xml:space="preserve">Показываются остатки денежных средств и эквивалентов денежных средств </t>
        </r>
        <r>
          <rPr>
            <u val="single"/>
            <sz val="10"/>
            <rFont val="Times New Roman"/>
            <family val="1"/>
          </rPr>
          <t>на конец предыдущего года</t>
        </r>
        <r>
          <rPr>
            <sz val="10"/>
            <rFont val="Times New Roman"/>
            <family val="1"/>
          </rPr>
          <t xml:space="preserve"> и на </t>
        </r>
        <r>
          <rPr>
            <u val="single"/>
            <sz val="10"/>
            <rFont val="Times New Roman"/>
            <family val="1"/>
          </rPr>
          <t>конец года, предшествующего предыдущему году.</t>
        </r>
      </text>
    </comment>
    <comment ref="F58" authorId="0">
      <text>
        <r>
          <rPr>
            <b/>
            <sz val="9"/>
            <rFont val="Times New Roman"/>
            <family val="1"/>
          </rPr>
          <t>Примечание:</t>
        </r>
        <r>
          <rPr>
            <sz val="9"/>
            <rFont val="Times New Roman"/>
            <family val="1"/>
          </rPr>
          <t xml:space="preserve">
показываются остатки денежных средств и эквивалентов денежных средств на конец отчетного периода и на конец периода предыдущего года.</t>
        </r>
      </text>
    </comment>
    <comment ref="F60" authorId="0">
      <text>
        <r>
          <rPr>
            <b/>
            <sz val="9"/>
            <rFont val="Times New Roman"/>
            <family val="1"/>
          </rPr>
          <t>Примечание:</t>
        </r>
        <r>
          <rPr>
            <sz val="9"/>
            <rFont val="Times New Roman"/>
            <family val="1"/>
          </rPr>
          <t xml:space="preserve">
По строке 140 показывается сумма влияния изменений курса иностранной валюты по отношению к белорусскому рублю на изменение денежных средств.</t>
        </r>
      </text>
    </comment>
  </commentList>
</comments>
</file>

<file path=xl/sharedStrings.xml><?xml version="1.0" encoding="utf-8"?>
<sst xmlns="http://schemas.openxmlformats.org/spreadsheetml/2006/main" count="579" uniqueCount="366">
  <si>
    <t>Код строки</t>
  </si>
  <si>
    <t>Основные средства</t>
  </si>
  <si>
    <t>Доходы будущих периодов</t>
  </si>
  <si>
    <t>Целевое финансирование</t>
  </si>
  <si>
    <t>Налог на прибыль</t>
  </si>
  <si>
    <t>тысяч рублей</t>
  </si>
  <si>
    <t>штук</t>
  </si>
  <si>
    <t>Отложенные налоговые активы</t>
  </si>
  <si>
    <t>готовая продукция и товары</t>
  </si>
  <si>
    <t>Краткосрочная дебиторская задолженность</t>
  </si>
  <si>
    <t>Нераспределенная прибыль (непокрытый убыток)</t>
  </si>
  <si>
    <t>Долгосрочные обязательства по лизинговым платежам</t>
  </si>
  <si>
    <t>Краткосрочная кредиторская задолженность</t>
  </si>
  <si>
    <t>Управленческие расходы</t>
  </si>
  <si>
    <t>Прочие доходы по текущей деятельности</t>
  </si>
  <si>
    <t>Прочие расходы по текущей деятельности</t>
  </si>
  <si>
    <t>Доходы по инвестиционной деятельности</t>
  </si>
  <si>
    <t>Расходы по инвестиционной деятельности</t>
  </si>
  <si>
    <t>Доходы по финансовой деятельности</t>
  </si>
  <si>
    <t>Расходы по финансовой деятельности</t>
  </si>
  <si>
    <t>Прибыль (убыток) до налогообложения</t>
  </si>
  <si>
    <t>Изменение отложенных налоговых активов</t>
  </si>
  <si>
    <t>Совокупная прибыль (убыток)</t>
  </si>
  <si>
    <t>по налогам и сборам</t>
  </si>
  <si>
    <t>по оплате труда</t>
  </si>
  <si>
    <t>собственнику имущества (учредителям, участникам)</t>
  </si>
  <si>
    <t>прочим кредиторам</t>
  </si>
  <si>
    <t>проценты к получению</t>
  </si>
  <si>
    <t>прочие доходы по инвестиционной деятельности</t>
  </si>
  <si>
    <t>Долгосрочная дебиторская задолженность</t>
  </si>
  <si>
    <t>Краткосрочная часть долгосрочных обязательств</t>
  </si>
  <si>
    <t>прочие доходные вложения в материальные активы</t>
  </si>
  <si>
    <t>товары отгруженные</t>
  </si>
  <si>
    <t>Долгосрочные активы, предназначенные для реализации</t>
  </si>
  <si>
    <t>Краткосрочные финансовые вложения</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</si>
  <si>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</si>
  <si>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</si>
  <si>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</si>
  <si>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</si>
  <si>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</si>
  <si>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Отложенные налоговые обязательства</t>
  </si>
  <si>
    <t>Резервы предстоящих платежей</t>
  </si>
  <si>
    <t>Обязательства, предназначенные для реализации</t>
  </si>
  <si>
    <t>Расходы на реализацию</t>
  </si>
  <si>
    <t>прочие доходы по финансовой деятельности</t>
  </si>
  <si>
    <t>Изменение отложенных налоговых обязательств</t>
  </si>
  <si>
    <t>Прочие налоги и сборы, исчисляемые из прибыли (дохода)</t>
  </si>
  <si>
    <t>Прочие платежи, исчисляемые из прибыли (дохода)</t>
  </si>
  <si>
    <t>Базовая прибыль (убыток) на акцию</t>
  </si>
  <si>
    <t>Разводненная прибыль (убыток) на акцию</t>
  </si>
  <si>
    <t>поступившие в распоряжение общества:</t>
  </si>
  <si>
    <t>приобретенные в целях сокращения общего количества акций:</t>
  </si>
  <si>
    <t>Учетный номер плательщика</t>
  </si>
  <si>
    <t>Единица измерения</t>
  </si>
  <si>
    <t>Вид собственности</t>
  </si>
  <si>
    <t>Доля в уставном фонде, %</t>
  </si>
  <si>
    <t xml:space="preserve">областная </t>
  </si>
  <si>
    <t>Наименование показателя</t>
  </si>
  <si>
    <t>рублей</t>
  </si>
  <si>
    <t>типа _______</t>
  </si>
  <si>
    <t>типа_______</t>
  </si>
  <si>
    <t>Срок (сроки) выплаты дивидендов</t>
  </si>
  <si>
    <t>месяц, квартал, год</t>
  </si>
  <si>
    <t>число, месяц, год</t>
  </si>
  <si>
    <t>Наименование показателей</t>
  </si>
  <si>
    <t>Дивиденды, фактически выплаченные на одну привилегированную акцию (включая налоги)</t>
  </si>
  <si>
    <t>Х</t>
  </si>
  <si>
    <t>Местонахождение</t>
  </si>
  <si>
    <t>Телефон, факс (с междугородными кодами)</t>
  </si>
  <si>
    <t>Адрес электронной почты</t>
  </si>
  <si>
    <t>Адрес официального сайта в глобальной компьютерной сети Интернет (п.14 формы 1)</t>
  </si>
  <si>
    <t xml:space="preserve">Республиканская </t>
  </si>
  <si>
    <t xml:space="preserve">районная </t>
  </si>
  <si>
    <t xml:space="preserve">Начислено на выплату дивидендов в данном отчетном периоде </t>
  </si>
  <si>
    <t>Фактически выплаченные дивиденды в данном отчетном периоде</t>
  </si>
  <si>
    <t xml:space="preserve">Дивиденды, приходящиеся на одну простую (обыкновенную) акцию (включая налоги) </t>
  </si>
  <si>
    <t>Дивиденды, приходящиеся на одну привилегированную акцию (включая налоги)</t>
  </si>
  <si>
    <t>Дивиденды, фактически выплаченные на одну простую (обыкновенную) акцию (включая налоги)</t>
  </si>
  <si>
    <t xml:space="preserve">Период, за который выплачивались дивиденды </t>
  </si>
  <si>
    <t xml:space="preserve">Обеспеченность акции имуществом общества </t>
  </si>
  <si>
    <t>Себестоимость реализованной продукции, товаров, работ, услуг; управленческие расходы; расходы на реализацию</t>
  </si>
  <si>
    <t>прочие доходы и расходы по текущей деятельности</t>
  </si>
  <si>
    <t>Чистая прибыль (убыток)</t>
  </si>
  <si>
    <t>Долгосрочные обязательства</t>
  </si>
  <si>
    <t>Не применяется</t>
  </si>
  <si>
    <t>Выручка от реализации продукции, товаров, работ, услуг</t>
  </si>
  <si>
    <t>Прибыль (убыток) от текущей деятельности</t>
  </si>
  <si>
    <t>прочие расходы по инвестиционной деятельности</t>
  </si>
  <si>
    <t>прочие расходы по финансовой деятельности</t>
  </si>
  <si>
    <t>Итого</t>
  </si>
  <si>
    <t>Корректировки в связи с изменением учетной политики</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</si>
  <si>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</si>
  <si>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</si>
  <si>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</si>
  <si>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</si>
  <si>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</si>
  <si>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Уменьшение собственного капитала – всего</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</si>
  <si>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</si>
  <si>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</si>
  <si>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</si>
  <si>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Изменение уставного капитала</t>
  </si>
  <si>
    <t>Изменение резервного капитала</t>
  </si>
  <si>
    <t>Изменение добавочного капитала</t>
  </si>
  <si>
    <t>Корректировки в связи с исправлением ошибок</t>
  </si>
  <si>
    <t>дивиденды и другие доходы от участия в уставном капитале организации</t>
  </si>
  <si>
    <t>Движение денежных средств по текущей деятельности</t>
  </si>
  <si>
    <t>от покупателей материалов и других запасов</t>
  </si>
  <si>
    <t>роялти</t>
  </si>
  <si>
    <t>прочие поступления</t>
  </si>
  <si>
    <t>на оплату труда</t>
  </si>
  <si>
    <t>на уплату налогов и сборов</t>
  </si>
  <si>
    <t>на прочие выплаты</t>
  </si>
  <si>
    <t>Движение денежных средств по инвестиционной деятельности</t>
  </si>
  <si>
    <t>возврат предоставленных займов</t>
  </si>
  <si>
    <t>проценты</t>
  </si>
  <si>
    <t>на предоставление займов</t>
  </si>
  <si>
    <t>прочие выплаты</t>
  </si>
  <si>
    <t>Движение денежных средств по финансовой деятельности</t>
  </si>
  <si>
    <t>на выплаты процентов</t>
  </si>
  <si>
    <t>на лизинговые платежи</t>
  </si>
  <si>
    <t>ИНФОРМАЦИЯ</t>
  </si>
  <si>
    <t>об акционерном обществе и его деятельности</t>
  </si>
  <si>
    <t>Количество акций, штук</t>
  </si>
  <si>
    <t xml:space="preserve">городская </t>
  </si>
  <si>
    <t>6. Информация о дивидендах и акциях:</t>
  </si>
  <si>
    <t>Дата (даты) принятия решений о выплате дивидендов</t>
  </si>
  <si>
    <t>дата зачисления акций на счет «депо» общества</t>
  </si>
  <si>
    <t>количество акций</t>
  </si>
  <si>
    <t>срок реализации акций, поступивших в распоряжение общества</t>
  </si>
  <si>
    <t>7. Отдельные финансовые результаты деятельности открытого акционерного общества:</t>
  </si>
  <si>
    <t>прибыль (убыток) от реализации продукции, товаров, работ, услуг</t>
  </si>
  <si>
    <t>прибыль (убыток) от инвестиционной и финансовой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</si>
  <si>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</si>
  <si>
    <t>Дата подготовки аудиторского заключения по бухгалтерской (финансовой) отчетности:</t>
  </si>
  <si>
    <t>Наименование аудиторской организации (фамилия, собственное имя, отчество (если таковое имеется) индивидуального предпринимателя), местонахождение (место жительства), дата государственной регистрации, регистрационный номер в Едином государственном регистре юридических лиц и индивидуальных предпринимателей:</t>
  </si>
  <si>
    <t>Период, за который проводился аудит:</t>
  </si>
  <si>
    <t>Аудиторское мнение о достоверности бухгалтерской (финансовой) отчетности, а в случае выявленных нарушений в бухгалтерской (финансовой) отчетности - сведения о данных нарушениях:</t>
  </si>
  <si>
    <t>Дата и источник опубликования аудиторского заключения по бухгалтерской (финансовой) отчетности в полном объеме:</t>
  </si>
  <si>
    <t>13. Сведения о применении открытым акционерным обществом Свода правил корпоративного поведения (только в составе годового отчета):</t>
  </si>
  <si>
    <t xml:space="preserve">Коммунальная – всего
в том числе: </t>
  </si>
  <si>
    <t>4. Доля государства в уставном фонде</t>
  </si>
  <si>
    <t>юридических лиц</t>
  </si>
  <si>
    <t>из них нерезидентов Республики Беларусь</t>
  </si>
  <si>
    <t>физических лиц</t>
  </si>
  <si>
    <t>5. Количество акционеров – всего
в том числе:</t>
  </si>
  <si>
    <t>Единица измере-ния</t>
  </si>
  <si>
    <t>Доля государства в уставном фонде, всего
в том числе:</t>
  </si>
  <si>
    <t>Количество акций, находящихся на балансе общества, – всего
 в том числе:</t>
  </si>
  <si>
    <t>Прибыль (убыток) до налогообложения – всего (Прибыль (убыток) отчетного периода)
в том числе:</t>
  </si>
  <si>
    <t>9. Основные виды продукции или виды деятельности, по которым получено 20 и более процентов выручки от реализации товаров, продукции, работ, услуг (только в составе годового отчета):</t>
  </si>
  <si>
    <t>8. Среднесписочная численность работающих (человек)</t>
  </si>
  <si>
    <t>Наименование вида продукции (вида деятельности)</t>
  </si>
  <si>
    <t>Процентное соотноше-ние к общей выручке,    в % (не менее 20%)</t>
  </si>
  <si>
    <t xml:space="preserve"> БУХГАЛТЕРСКИЙ БАЛАНС </t>
  </si>
  <si>
    <t>Нематериальные активы</t>
  </si>
  <si>
    <t>Вложения в долгосрочные активы</t>
  </si>
  <si>
    <t>Долгосрочные финансовые вложения</t>
  </si>
  <si>
    <t>Прочие долгосрочные активы</t>
  </si>
  <si>
    <t>II. КРАТКОСРОЧНЫЕ АКТИВЫ</t>
  </si>
  <si>
    <t>Запасы</t>
  </si>
  <si>
    <t>материалы</t>
  </si>
  <si>
    <t>животные на выращивании и откорме</t>
  </si>
  <si>
    <t>незавершенное производство</t>
  </si>
  <si>
    <t>прочие запасы</t>
  </si>
  <si>
    <t>III. СОБСТВЕННЫЙ КАПИТАЛ</t>
  </si>
  <si>
    <t>IV. ДОЛГОСРОЧНЫЕ ОБЯЗАТЕЛЬСТВА</t>
  </si>
  <si>
    <t>Долгосрочные кредиты и займы</t>
  </si>
  <si>
    <t>Прочие долгосрочные обязательства</t>
  </si>
  <si>
    <t>Краткосрочные кредиты и займы</t>
  </si>
  <si>
    <t>поставщикам, подрядчикам, исполнителям</t>
  </si>
  <si>
    <t>по авансам полученным</t>
  </si>
  <si>
    <t>Прочие краткосрочные обязательства</t>
  </si>
  <si>
    <t>ОТЧЕТ
о прибылях и убытках</t>
  </si>
  <si>
    <t>Валовая прибыль</t>
  </si>
  <si>
    <t>В том числе:</t>
  </si>
  <si>
    <t>проценты к уплате</t>
  </si>
  <si>
    <t>ОТЧЕТ
об изменении собственного капитала</t>
  </si>
  <si>
    <t>Увеличение собственного капитала – всего</t>
  </si>
  <si>
    <t>ОТЧЕТ
о движении денежных средств</t>
  </si>
  <si>
    <t>от покупателей продукции, товаров, заказчиков работ, услуг</t>
  </si>
  <si>
    <t>на приобретение запасов, работ, услуг</t>
  </si>
  <si>
    <t>доходы от участия в уставном капитале других организаций</t>
  </si>
  <si>
    <t>на вклады в уставный капитал других организаций</t>
  </si>
  <si>
    <t>кредиты и займы</t>
  </si>
  <si>
    <t xml:space="preserve">от выпуска акций </t>
  </si>
  <si>
    <t>на погашение кредитов и займов</t>
  </si>
  <si>
    <t>инвестиционная недвижимость</t>
  </si>
  <si>
    <t>ЕПФР</t>
  </si>
  <si>
    <t>Собственный сайт</t>
  </si>
  <si>
    <t>Сайт Центрального депозитария ценных бумаг</t>
  </si>
  <si>
    <t>Полное наименование эмитента</t>
  </si>
  <si>
    <t>Контактное лицо (Ф.И.О., должность)</t>
  </si>
  <si>
    <t>I квартал</t>
  </si>
  <si>
    <t>II квартал</t>
  </si>
  <si>
    <t>III квартал</t>
  </si>
  <si>
    <t>за</t>
  </si>
  <si>
    <t>год</t>
  </si>
  <si>
    <t xml:space="preserve">                                           Годовой отчет</t>
  </si>
  <si>
    <t>На отчетную дату</t>
  </si>
  <si>
    <t>На аналогич-ную дату прошлого года</t>
  </si>
  <si>
    <t>Открытое акционерное общество "Западэлектросетьстрой"</t>
  </si>
  <si>
    <t>220090, г Минск, ул. Кольцова, д.39 корп.1 комн 3</t>
  </si>
  <si>
    <t>100119877</t>
  </si>
  <si>
    <t>Главный бухгалтер Бельская В.А.</t>
  </si>
  <si>
    <t>info@zess.by</t>
  </si>
  <si>
    <t>www.zess.by</t>
  </si>
  <si>
    <t>строительство линий электропередачи и проектирование</t>
  </si>
  <si>
    <t>8 (017) 388 45 80</t>
  </si>
  <si>
    <t>10. Дата проведения годового общего собрания акционеров, на котором утверждены годовой отчет, бухгалтерский баланс, отчет о прибылях и убытках за отчетный 2020 год</t>
  </si>
  <si>
    <t>2020 год</t>
  </si>
  <si>
    <t>по состоянию на 01 января 2023 г.</t>
  </si>
  <si>
    <t>2021 год</t>
  </si>
  <si>
    <t>20.04.2022-15.06.2022</t>
  </si>
  <si>
    <t>20.04.2021-15.06.2021</t>
  </si>
  <si>
    <t>30 марта 2023 года</t>
  </si>
  <si>
    <t>28 февраля 2023</t>
  </si>
  <si>
    <t>ЗАО "МастерАудит и Консультации" , 220070, г. Минск, пр-т Партизанский, д. 45, пом. 2-Н. Зарегистрировано в Едином государственном регистре юридических лиц и индивидуальных предпринимателей за № 191373133 решением Минского горисполкома от 28.04.2010 № 10004.</t>
  </si>
  <si>
    <t>за 2022 год</t>
  </si>
  <si>
    <t>Прилагаемая бухгалтерская отчетность достоверно во всех существенных аспектах отражает финансовое положение ОАО "Западэлектросетьстрой" по состоянию на 31 декабря 2022 года,  финансовые результаты  его деятельности и изменение его финансового положения, в том числе движение денежных средств за год, закончившийся на  указанную дату, в соответствии с законодательством Республики Беларусь.</t>
  </si>
  <si>
    <t>Активы</t>
  </si>
  <si>
    <t xml:space="preserve">I. ДОЛГОСРОЧНЫЕ АКТИВЫ </t>
  </si>
  <si>
    <t xml:space="preserve">Доходные вложения в материальные активы </t>
  </si>
  <si>
    <t>в том числе:</t>
  </si>
  <si>
    <t>предметы финансовой аренды (лизинга)</t>
  </si>
  <si>
    <t>ИТОГО по разделу I</t>
  </si>
  <si>
    <t xml:space="preserve">Расходы будущих периодов </t>
  </si>
  <si>
    <t>Налог на добавленную стоимость по приобретенным товарам, работам, услугам</t>
  </si>
  <si>
    <t>Денежные средства и эквиваленты денежных средств</t>
  </si>
  <si>
    <t xml:space="preserve">Прочие краткосрочные активы </t>
  </si>
  <si>
    <t>ИТОГО по разделу II</t>
  </si>
  <si>
    <t>БАЛАНС</t>
  </si>
  <si>
    <t>Собственный капитал и обязательства</t>
  </si>
  <si>
    <t>420</t>
  </si>
  <si>
    <t>430</t>
  </si>
  <si>
    <t xml:space="preserve">Нераспределенная прибыль (непокрытый убыток) </t>
  </si>
  <si>
    <t xml:space="preserve">Чистая прибыль (убыток) отчетного периода </t>
  </si>
  <si>
    <t>ИТОГО по разделу III</t>
  </si>
  <si>
    <t>ИТОГО по разделу IV</t>
  </si>
  <si>
    <t>V. КРАТКОСРОЧНЫЕ ОБЯЗАТЕЛЬСТВА</t>
  </si>
  <si>
    <t xml:space="preserve">по социальному страхованию и обеспечению </t>
  </si>
  <si>
    <t xml:space="preserve">по лизинговым платежам </t>
  </si>
  <si>
    <t>ИТОГО по разделу V</t>
  </si>
  <si>
    <t xml:space="preserve"> на 31 декабря 2022 г.
(тыс. руб.)</t>
  </si>
  <si>
    <t>за 2022 год
(тыс. руб.)</t>
  </si>
  <si>
    <t>За</t>
  </si>
  <si>
    <t>-</t>
  </si>
  <si>
    <t xml:space="preserve">За </t>
  </si>
  <si>
    <t>010</t>
  </si>
  <si>
    <t>Себестоимость реализованной продукции, товаров, работ, услуг</t>
  </si>
  <si>
    <t>020</t>
  </si>
  <si>
    <t>030</t>
  </si>
  <si>
    <t>040</t>
  </si>
  <si>
    <t>050</t>
  </si>
  <si>
    <t>Прибыль (убыток) от реализации продукции, товаров, работ, услуг</t>
  </si>
  <si>
    <t>060</t>
  </si>
  <si>
    <t>070</t>
  </si>
  <si>
    <t>080</t>
  </si>
  <si>
    <t>090</t>
  </si>
  <si>
    <t>доходы от выбытия основных средств, нематериальных активов и других долгосрочных активов</t>
  </si>
  <si>
    <t>101</t>
  </si>
  <si>
    <t>расходы от выбытия основных средств, нематериальных активов и других долгосрочных активов</t>
  </si>
  <si>
    <t>курсовые разницы от пересчета активов и обязательств</t>
  </si>
  <si>
    <t>Прибыль (убыток) от инвестиционной и финансовой деятельности</t>
  </si>
  <si>
    <t>140</t>
  </si>
  <si>
    <t>150</t>
  </si>
  <si>
    <t>160</t>
  </si>
  <si>
    <t>170</t>
  </si>
  <si>
    <t>180</t>
  </si>
  <si>
    <t>190</t>
  </si>
  <si>
    <t>200</t>
  </si>
  <si>
    <t xml:space="preserve">Чистая прибыль (убыток) </t>
  </si>
  <si>
    <t>Результат от переоценки долгосрочных активов, не включаемый в чистую прибыль (убыток)</t>
  </si>
  <si>
    <t>220</t>
  </si>
  <si>
    <t>Результат от прочих операций, не включаемый в чистую прибыль (убыток)</t>
  </si>
  <si>
    <t>230</t>
  </si>
  <si>
    <t>январь</t>
  </si>
  <si>
    <t>декабрь</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</si>
  <si>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</si>
  <si>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</si>
  <si>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</si>
  <si>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</si>
  <si>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</si>
  <si>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Нераспре-деленная прибыль (непокрытый убыток)</t>
  </si>
  <si>
    <t>8</t>
  </si>
  <si>
    <t xml:space="preserve">Остаток на </t>
  </si>
  <si>
    <t>Корректировки на сумму разниц от пересчета активов и обязательств в эквиваленте на 31.12.2017 г.</t>
  </si>
  <si>
    <t>031</t>
  </si>
  <si>
    <t xml:space="preserve">Скорректированный остаток на </t>
  </si>
  <si>
    <t xml:space="preserve">чистая прибыль </t>
  </si>
  <si>
    <t>051</t>
  </si>
  <si>
    <t>052</t>
  </si>
  <si>
    <t>053</t>
  </si>
  <si>
    <t xml:space="preserve">выпуск дополнительных акций </t>
  </si>
  <si>
    <t>054</t>
  </si>
  <si>
    <t>055</t>
  </si>
  <si>
    <t>056</t>
  </si>
  <si>
    <t>057</t>
  </si>
  <si>
    <t>приобретение ОС</t>
  </si>
  <si>
    <t>058</t>
  </si>
  <si>
    <t>возврат займа</t>
  </si>
  <si>
    <t>059</t>
  </si>
  <si>
    <t>убыток</t>
  </si>
  <si>
    <t>061</t>
  </si>
  <si>
    <t>062</t>
  </si>
  <si>
    <t>063</t>
  </si>
  <si>
    <t>064</t>
  </si>
  <si>
    <t>065</t>
  </si>
  <si>
    <t>066</t>
  </si>
  <si>
    <t>067</t>
  </si>
  <si>
    <t>068</t>
  </si>
  <si>
    <t>069</t>
  </si>
  <si>
    <t>Остаток на</t>
  </si>
  <si>
    <t>100</t>
  </si>
  <si>
    <t>110</t>
  </si>
  <si>
    <t>120</t>
  </si>
  <si>
    <t>130</t>
  </si>
  <si>
    <t>151</t>
  </si>
  <si>
    <t>152</t>
  </si>
  <si>
    <t>153</t>
  </si>
  <si>
    <t>154</t>
  </si>
  <si>
    <t>155</t>
  </si>
  <si>
    <t>156</t>
  </si>
  <si>
    <t>157</t>
  </si>
  <si>
    <t>158</t>
  </si>
  <si>
    <t>159</t>
  </si>
  <si>
    <t>161</t>
  </si>
  <si>
    <t>162</t>
  </si>
  <si>
    <t>163</t>
  </si>
  <si>
    <t>164</t>
  </si>
  <si>
    <t>165</t>
  </si>
  <si>
    <t>166</t>
  </si>
  <si>
    <t>167</t>
  </si>
  <si>
    <t>168</t>
  </si>
  <si>
    <t>169</t>
  </si>
  <si>
    <t>январь - декабрь 2021 года</t>
  </si>
  <si>
    <t>январь - декабрь 2022 года</t>
  </si>
  <si>
    <t>Поступило денежных средств – всего</t>
  </si>
  <si>
    <t>021</t>
  </si>
  <si>
    <t>022</t>
  </si>
  <si>
    <t>023</t>
  </si>
  <si>
    <t>024</t>
  </si>
  <si>
    <t>Направлено денежных средств – всего</t>
  </si>
  <si>
    <t>032</t>
  </si>
  <si>
    <t>033</t>
  </si>
  <si>
    <t>034</t>
  </si>
  <si>
    <t>Результат движения денежных средств по текущей деятельности</t>
  </si>
  <si>
    <t>от покупателей основных средств, нематериальных активов и других долгосрочных активов</t>
  </si>
  <si>
    <t>на приобретение и создание основных средств, нематериальных активов и других долгосрочных активов</t>
  </si>
  <si>
    <t>Результат движения денежных средств по инвестиционной деятельности</t>
  </si>
  <si>
    <t xml:space="preserve">Поступило денежных средств – всего </t>
  </si>
  <si>
    <t>081</t>
  </si>
  <si>
    <t>082</t>
  </si>
  <si>
    <t>083</t>
  </si>
  <si>
    <t xml:space="preserve">прочие поступления </t>
  </si>
  <si>
    <t>084</t>
  </si>
  <si>
    <t>Направлено денежных средств – всего</t>
  </si>
  <si>
    <t>091</t>
  </si>
  <si>
    <t>на выплаты дивидендов и других доходов от участия в уставном капитале организации</t>
  </si>
  <si>
    <t>092</t>
  </si>
  <si>
    <t>093</t>
  </si>
  <si>
    <t>094</t>
  </si>
  <si>
    <t>095</t>
  </si>
  <si>
    <t>Результат движения денежных средств по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</si>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</sst>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00&quot;р.&quot;_-;\-* #,##0.00&quot;р.&quot;_-;_-* &quot;-&quot;??&quot;р.&quot;_-;_-@_-"/>
    <numFmt numFmtId="180" formatCode="_-* #,##0_р_._-;\-* #,##0_р_._-;_-* &quot;-&quot;_р_._-;_-@_-"/>
    <numFmt numFmtId="181" formatCode="_-* #,##0.00_р_._-;\-* #,##0.00_р_._-;_-* &quot;-&quot;??_р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numFmt numFmtId="203" formatCode="[$-F800]dddd\,\ mmmm\ dd\,\ yyyy"/>
    <numFmt numFmtId="204" formatCode="[$-FC19]d\ mmmm\ yyyy\ &quot;г.&quot;"/>
    <numFmt numFmtId="205" formatCode="[$-FC19]\ yyyy\ &quot;года&quot;"/>
    <numFmt numFmtId="206" formatCode="0.0"/>
    <numFmt numFmtId="207" formatCode="_(#,##0_);\(#,##0\);_(* &quot;-&quot;??_);_(@_)"/>
    <numFmt numFmtId="208" formatCode="\(#,##0\);\(#,##0\);_(* &quot;-&quot;??_);_(@_)"/>
    <numFmt numFmtId="209" formatCode="0.000"/>
    <numFmt numFmtId="210" formatCode="0.0000"/>
    <numFmt numFmtId="211" formatCode="#,##0.00000"/>
    <numFmt numFmtId="212" formatCode="0.000000"/>
    <numFmt numFmtId="213" formatCode="[$-FC19]&quot;На &quot;d\ mmmm\ yyyy\ &quot;года&quot;"/>
    <numFmt numFmtId="214" formatCode="_-* #,##0_р_._-;\-* #,##0_р_._-;_-* &quot;-&quot;??_р_._-;_-@_-"/>
    <numFmt numFmtId="215" formatCode="[$-FC19]&quot;за &quot;mmmm"/>
    <numFmt numFmtId="216" formatCode="\(#,##0\);\(\-#,##0\);_(* &quot;-&quot;??_);_(@_)"/>
    <numFmt numFmtId="217" formatCode="[$-FC19]d&quot;.&quot;mm&quot;.&quot;yyyy\ &quot;г.&quot;"/>
    <numFmt numFmtId="218" formatCode="#,##0;\(#,##0\);_(* &quot;-&quot;??_);_(@_)"/>
    <numFmt numFmtId="219" formatCode="[$-FC19]&quot;на &quot;d\ mmmm\ yyyy\ &quot;года&quot;"/>
  </numFmts>
  <fonts count="58">
    <font>
      <sz val="10"/>
      <name val="Arial Cyr"/>
      <family val="0"/>
    </font>
    <font>
      <sz val="8"/>
      <name val="Arial Cyr"/>
      <family val="0"/>
    </font>
    <font>
      <sz val="10"/>
      <name val="Times New Roman"/>
      <family val="1"/>
    </font>
    <font>
      <sz val="16"/>
      <name val="Times New Roman"/>
      <family val="1"/>
    </font>
    <font>
      <sz val="14"/>
      <name val="Times New Roman"/>
      <family val="1"/>
    </font>
    <font>
      <sz val="11"/>
      <color indexed="8"/>
      <name val="Calibri"/>
      <family val="2"/>
    </font>
    <font>
      <sz val="11"/>
      <color indexed="9"/>
      <name val="Calibri"/>
      <family val="2"/>
    </font>
    <font>
      <b/>
      <sz val="20"/>
      <name val="Times New Roman"/>
      <family val="1"/>
    </font>
    <font>
      <sz val="8"/>
      <name val="Tahoma"/>
      <family val="2"/>
    </font>
    <font>
      <u val="single"/>
      <sz val="10"/>
      <color indexed="12"/>
      <name val="Arial Cyr"/>
      <family val="0"/>
    </font>
    <font>
      <u val="single"/>
      <sz val="10"/>
      <color indexed="36"/>
      <name val="Arial Cyr"/>
      <family val="0"/>
    </font>
    <font>
      <b/>
      <sz val="10"/>
      <name val="Times New Roman"/>
      <family val="1"/>
    </font>
    <font>
      <b/>
      <sz val="8"/>
      <name val="Tahoma"/>
      <family val="2"/>
    </font>
    <font>
      <sz val="11"/>
      <color indexed="8"/>
      <name val="Times New Roman"/>
      <family val="1"/>
    </font>
    <font>
      <sz val="10"/>
      <color indexed="8"/>
      <name val="Times New Roman"/>
      <family val="1"/>
    </font>
    <font>
      <b/>
      <sz val="9"/>
      <name val="Tahoma"/>
      <family val="2"/>
    </font>
    <font>
      <b/>
      <sz val="9"/>
      <name val="Times New Roman"/>
      <family val="1"/>
    </font>
    <font>
      <sz val="9"/>
      <name val="Times New Roman"/>
      <family val="1"/>
    </font>
    <font>
      <sz val="9"/>
      <name val="Tahoma"/>
      <family val="2"/>
    </font>
    <font>
      <b/>
      <sz val="8"/>
      <name val="Times New Roman"/>
      <family val="1"/>
    </font>
    <font>
      <sz val="8"/>
      <name val="Times New Roman"/>
      <family val="1"/>
    </font>
    <font>
      <sz val="10"/>
      <color indexed="10"/>
      <name val="Times New Roman"/>
      <family val="1"/>
    </font>
    <font>
      <u val="single"/>
      <sz val="9"/>
      <name val="Times New Roman"/>
      <family val="1"/>
    </font>
    <font>
      <u val="single"/>
      <sz val="8"/>
      <name val="Times New Roman"/>
      <family val="1"/>
    </font>
    <font>
      <u val="single"/>
      <sz val="10"/>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medium"/>
      <bottom style="medium"/>
    </border>
    <border>
      <left style="medium"/>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5" fillId="3" borderId="0" applyNumberFormat="0" applyBorder="0" applyAlignment="0" applyProtection="0"/>
    <xf numFmtId="0" fontId="40" fillId="4" borderId="0" applyNumberFormat="0" applyBorder="0" applyAlignment="0" applyProtection="0"/>
    <xf numFmtId="0" fontId="5" fillId="5" borderId="0" applyNumberFormat="0" applyBorder="0" applyAlignment="0" applyProtection="0"/>
    <xf numFmtId="0" fontId="40" fillId="6" borderId="0" applyNumberFormat="0" applyBorder="0" applyAlignment="0" applyProtection="0"/>
    <xf numFmtId="0" fontId="5" fillId="7" borderId="0" applyNumberFormat="0" applyBorder="0" applyAlignment="0" applyProtection="0"/>
    <xf numFmtId="0" fontId="40" fillId="8" borderId="0" applyNumberFormat="0" applyBorder="0" applyAlignment="0" applyProtection="0"/>
    <xf numFmtId="0" fontId="5" fillId="9" borderId="0" applyNumberFormat="0" applyBorder="0" applyAlignment="0" applyProtection="0"/>
    <xf numFmtId="0" fontId="40" fillId="10" borderId="0" applyNumberFormat="0" applyBorder="0" applyAlignment="0" applyProtection="0"/>
    <xf numFmtId="0" fontId="5" fillId="11" borderId="0" applyNumberFormat="0" applyBorder="0" applyAlignment="0" applyProtection="0"/>
    <xf numFmtId="0" fontId="40" fillId="12" borderId="0" applyNumberFormat="0" applyBorder="0" applyAlignment="0" applyProtection="0"/>
    <xf numFmtId="0" fontId="5" fillId="13" borderId="0" applyNumberFormat="0" applyBorder="0" applyAlignment="0" applyProtection="0"/>
    <xf numFmtId="0" fontId="40"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5" fillId="17" borderId="0" applyNumberFormat="0" applyBorder="0" applyAlignment="0" applyProtection="0"/>
    <xf numFmtId="0" fontId="40"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5" fillId="9" borderId="0" applyNumberFormat="0" applyBorder="0" applyAlignment="0" applyProtection="0"/>
    <xf numFmtId="0" fontId="40" fillId="21" borderId="0" applyNumberFormat="0" applyBorder="0" applyAlignment="0" applyProtection="0"/>
    <xf numFmtId="0" fontId="5" fillId="15" borderId="0" applyNumberFormat="0" applyBorder="0" applyAlignment="0" applyProtection="0"/>
    <xf numFmtId="0" fontId="40" fillId="22" borderId="0" applyNumberFormat="0" applyBorder="0" applyAlignment="0" applyProtection="0"/>
    <xf numFmtId="0" fontId="5" fillId="23" borderId="0" applyNumberFormat="0" applyBorder="0" applyAlignment="0" applyProtection="0"/>
    <xf numFmtId="0" fontId="41" fillId="24" borderId="0" applyNumberFormat="0" applyBorder="0" applyAlignment="0" applyProtection="0"/>
    <xf numFmtId="0" fontId="6" fillId="25" borderId="0" applyNumberFormat="0" applyBorder="0" applyAlignment="0" applyProtection="0"/>
    <xf numFmtId="0" fontId="41" fillId="26" borderId="0" applyNumberFormat="0" applyBorder="0" applyAlignment="0" applyProtection="0"/>
    <xf numFmtId="0" fontId="6" fillId="17" borderId="0" applyNumberFormat="0" applyBorder="0" applyAlignment="0" applyProtection="0"/>
    <xf numFmtId="0" fontId="41" fillId="27" borderId="0" applyNumberFormat="0" applyBorder="0" applyAlignment="0" applyProtection="0"/>
    <xf numFmtId="0" fontId="6" fillId="19" borderId="0" applyNumberFormat="0" applyBorder="0" applyAlignment="0" applyProtection="0"/>
    <xf numFmtId="0" fontId="41" fillId="28" borderId="0" applyNumberFormat="0" applyBorder="0" applyAlignment="0" applyProtection="0"/>
    <xf numFmtId="0" fontId="6" fillId="29" borderId="0" applyNumberFormat="0" applyBorder="0" applyAlignment="0" applyProtection="0"/>
    <xf numFmtId="0" fontId="41"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6"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2" fillId="40" borderId="1" applyNumberFormat="0" applyAlignment="0" applyProtection="0"/>
    <xf numFmtId="0" fontId="43" fillId="41" borderId="2" applyNumberFormat="0" applyAlignment="0" applyProtection="0"/>
    <xf numFmtId="0" fontId="44" fillId="41" borderId="1" applyNumberFormat="0" applyAlignment="0" applyProtection="0"/>
    <xf numFmtId="0" fontId="9"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42" borderId="7" applyNumberFormat="0" applyAlignment="0" applyProtection="0"/>
    <xf numFmtId="0" fontId="50" fillId="0" borderId="0" applyNumberFormat="0" applyFill="0" applyBorder="0" applyAlignment="0" applyProtection="0"/>
    <xf numFmtId="0" fontId="51" fillId="43" borderId="0" applyNumberFormat="0" applyBorder="0" applyAlignment="0" applyProtection="0"/>
    <xf numFmtId="0" fontId="5" fillId="0" borderId="0">
      <alignment/>
      <protection/>
    </xf>
    <xf numFmtId="0" fontId="10" fillId="0" borderId="0" applyNumberFormat="0" applyFill="0" applyBorder="0" applyAlignment="0" applyProtection="0"/>
    <xf numFmtId="0" fontId="52" fillId="44" borderId="0" applyNumberFormat="0" applyBorder="0" applyAlignment="0" applyProtection="0"/>
    <xf numFmtId="0" fontId="53" fillId="0" borderId="0" applyNumberFormat="0" applyFill="0" applyBorder="0" applyAlignment="0" applyProtection="0"/>
    <xf numFmtId="0" fontId="0" fillId="45"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56" fillId="46" borderId="0" applyNumberFormat="0" applyBorder="0" applyAlignment="0" applyProtection="0"/>
  </cellStyleXfs>
  <cellXfs count="382">
    <xf numFmtId="0" fontId="0" fillId="0" borderId="0" xfId="0" applyAlignment="1">
      <alignment/>
    </xf>
    <xf numFmtId="0" fontId="0" fillId="0" borderId="0" xfId="0" applyFill="1" applyAlignment="1">
      <alignment/>
    </xf>
    <xf numFmtId="0" fontId="2" fillId="0" borderId="0" xfId="0" applyFont="1" applyAlignment="1">
      <alignment/>
    </xf>
    <xf numFmtId="0" fontId="2" fillId="0" borderId="10" xfId="0" applyFont="1" applyBorder="1" applyAlignment="1">
      <alignment vertical="top" wrapText="1"/>
    </xf>
    <xf numFmtId="0" fontId="2" fillId="0" borderId="11" xfId="0" applyFont="1" applyBorder="1" applyAlignment="1">
      <alignment horizontal="center" vertical="top" wrapText="1"/>
    </xf>
    <xf numFmtId="0" fontId="2" fillId="0" borderId="12" xfId="0" applyFont="1" applyBorder="1" applyAlignment="1">
      <alignment vertical="top"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top" wrapText="1"/>
    </xf>
    <xf numFmtId="0" fontId="2" fillId="0" borderId="14" xfId="0" applyFont="1" applyBorder="1" applyAlignment="1">
      <alignment horizontal="center" wrapText="1"/>
    </xf>
    <xf numFmtId="0" fontId="2" fillId="0" borderId="0" xfId="0" applyFont="1" applyAlignment="1">
      <alignment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11" fillId="0" borderId="14" xfId="0" applyFont="1" applyBorder="1" applyAlignment="1">
      <alignment horizontal="center" vertical="center"/>
    </xf>
    <xf numFmtId="0" fontId="2" fillId="0" borderId="0" xfId="0" applyFont="1" applyBorder="1" applyAlignment="1">
      <alignment horizontal="center" vertical="top" wrapText="1"/>
    </xf>
    <xf numFmtId="0" fontId="2" fillId="0" borderId="16" xfId="0" applyFont="1" applyBorder="1" applyAlignment="1">
      <alignment/>
    </xf>
    <xf numFmtId="0" fontId="2" fillId="0" borderId="17" xfId="0" applyFont="1" applyBorder="1" applyAlignment="1">
      <alignment/>
    </xf>
    <xf numFmtId="0" fontId="5" fillId="0" borderId="0" xfId="71">
      <alignment/>
      <protection/>
    </xf>
    <xf numFmtId="0" fontId="13" fillId="0" borderId="0" xfId="71" applyFont="1">
      <alignment/>
      <protection/>
    </xf>
    <xf numFmtId="0" fontId="14" fillId="0" borderId="0" xfId="71" applyFont="1">
      <alignment/>
      <protection/>
    </xf>
    <xf numFmtId="0" fontId="2" fillId="0" borderId="0" xfId="0" applyFont="1" applyAlignment="1">
      <alignment horizontal="justify" vertical="top"/>
    </xf>
    <xf numFmtId="0" fontId="2" fillId="0" borderId="14" xfId="0" applyFont="1" applyBorder="1" applyAlignment="1">
      <alignment horizontal="justify" vertical="top"/>
    </xf>
    <xf numFmtId="0" fontId="2" fillId="0" borderId="0" xfId="0" applyFont="1" applyBorder="1" applyAlignment="1">
      <alignment horizontal="justify" vertical="top"/>
    </xf>
    <xf numFmtId="0" fontId="7" fillId="0" borderId="0" xfId="0" applyFont="1" applyFill="1" applyAlignment="1">
      <alignment horizontal="center"/>
    </xf>
    <xf numFmtId="49" fontId="4" fillId="0" borderId="0" xfId="0" applyNumberFormat="1" applyFont="1" applyBorder="1" applyAlignment="1">
      <alignment vertical="center" wrapText="1"/>
    </xf>
    <xf numFmtId="0" fontId="7" fillId="0" borderId="0" xfId="0" applyFont="1" applyFill="1" applyAlignment="1">
      <alignment/>
    </xf>
    <xf numFmtId="0" fontId="7" fillId="0" borderId="0" xfId="0" applyFont="1" applyFill="1" applyAlignment="1">
      <alignment horizontal="right"/>
    </xf>
    <xf numFmtId="49" fontId="4" fillId="0" borderId="18" xfId="0" applyNumberFormat="1" applyFont="1" applyBorder="1" applyAlignment="1">
      <alignment horizontal="center" vertical="center" wrapText="1"/>
    </xf>
    <xf numFmtId="49" fontId="9" fillId="0" borderId="18" xfId="60" applyNumberFormat="1" applyBorder="1" applyAlignment="1" applyProtection="1">
      <alignment horizontal="center" vertical="center" wrapText="1"/>
      <protection/>
    </xf>
    <xf numFmtId="14" fontId="2" fillId="0" borderId="11"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0" fontId="14" fillId="47" borderId="0" xfId="71" applyFont="1" applyFill="1">
      <alignment/>
      <protection/>
    </xf>
    <xf numFmtId="0" fontId="5" fillId="47" borderId="0" xfId="71" applyFill="1">
      <alignment/>
      <protection/>
    </xf>
    <xf numFmtId="207" fontId="2" fillId="0" borderId="19" xfId="79" applyNumberFormat="1" applyFont="1" applyFill="1" applyBorder="1" applyAlignment="1" applyProtection="1">
      <alignment horizontal="center" shrinkToFit="1"/>
      <protection locked="0"/>
    </xf>
    <xf numFmtId="49" fontId="2" fillId="48" borderId="18" xfId="0" applyNumberFormat="1" applyFont="1" applyFill="1" applyBorder="1" applyAlignment="1" applyProtection="1">
      <alignment horizontal="center" vertical="center" wrapText="1"/>
      <protection hidden="1"/>
    </xf>
    <xf numFmtId="0" fontId="16" fillId="0" borderId="18" xfId="0" applyFont="1" applyFill="1" applyBorder="1" applyAlignment="1" applyProtection="1">
      <alignment horizontal="center" vertical="center" wrapText="1"/>
      <protection hidden="1"/>
    </xf>
    <xf numFmtId="213" fontId="16" fillId="0" borderId="18" xfId="0" applyNumberFormat="1" applyFont="1" applyFill="1" applyBorder="1" applyAlignment="1" applyProtection="1" quotePrefix="1">
      <alignment horizontal="center" vertical="center" wrapText="1"/>
      <protection hidden="1"/>
    </xf>
    <xf numFmtId="0" fontId="16" fillId="0" borderId="20" xfId="0" applyFont="1" applyFill="1" applyBorder="1" applyAlignment="1" applyProtection="1">
      <alignment horizontal="center" vertical="center" wrapText="1"/>
      <protection hidden="1"/>
    </xf>
    <xf numFmtId="0" fontId="16" fillId="0" borderId="18"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214" fontId="2" fillId="0" borderId="18" xfId="79" applyNumberFormat="1" applyFont="1" applyFill="1" applyBorder="1" applyAlignment="1" applyProtection="1">
      <alignment horizontal="center" vertical="center" shrinkToFit="1"/>
      <protection hidden="1"/>
    </xf>
    <xf numFmtId="207" fontId="2" fillId="0" borderId="18" xfId="79" applyNumberFormat="1"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protection hidden="1"/>
    </xf>
    <xf numFmtId="207" fontId="2" fillId="0" borderId="21" xfId="79" applyNumberFormat="1" applyFont="1" applyFill="1" applyBorder="1" applyAlignment="1" applyProtection="1">
      <alignment horizontal="center" vertical="center" shrinkToFit="1"/>
      <protection hidden="1"/>
    </xf>
    <xf numFmtId="207" fontId="2" fillId="0" borderId="21" xfId="79" applyNumberFormat="1" applyFont="1" applyFill="1" applyBorder="1" applyAlignment="1" applyProtection="1">
      <alignment horizontal="center" shrinkToFit="1"/>
      <protection/>
    </xf>
    <xf numFmtId="0" fontId="2" fillId="0" borderId="19" xfId="0" applyFont="1" applyFill="1" applyBorder="1" applyAlignment="1" applyProtection="1">
      <alignment horizontal="center" vertical="center"/>
      <protection hidden="1"/>
    </xf>
    <xf numFmtId="207" fontId="2" fillId="0" borderId="19" xfId="79" applyNumberFormat="1" applyFont="1" applyFill="1" applyBorder="1" applyAlignment="1" applyProtection="1">
      <alignment horizontal="center" vertical="center" shrinkToFit="1"/>
      <protection locked="0"/>
    </xf>
    <xf numFmtId="207" fontId="2" fillId="0" borderId="18" xfId="79" applyNumberFormat="1" applyFont="1" applyFill="1" applyBorder="1" applyAlignment="1" applyProtection="1">
      <alignment horizontal="center" shrinkToFit="1"/>
      <protection locked="0"/>
    </xf>
    <xf numFmtId="0" fontId="11" fillId="0" borderId="18" xfId="0" applyFont="1" applyFill="1" applyBorder="1" applyAlignment="1" applyProtection="1">
      <alignment horizontal="center" vertical="center"/>
      <protection hidden="1"/>
    </xf>
    <xf numFmtId="207" fontId="11" fillId="0" borderId="18" xfId="79" applyNumberFormat="1" applyFont="1" applyFill="1" applyBorder="1" applyAlignment="1" applyProtection="1">
      <alignment horizontal="center" vertical="center" shrinkToFit="1"/>
      <protection hidden="1"/>
    </xf>
    <xf numFmtId="0" fontId="0" fillId="0" borderId="22" xfId="0" applyFont="1" applyFill="1" applyBorder="1" applyAlignment="1" applyProtection="1">
      <alignment horizontal="left" vertical="center"/>
      <protection hidden="1"/>
    </xf>
    <xf numFmtId="0" fontId="2" fillId="0" borderId="23"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protection hidden="1"/>
    </xf>
    <xf numFmtId="207" fontId="2" fillId="0" borderId="21" xfId="79" applyNumberFormat="1" applyFont="1" applyFill="1" applyBorder="1" applyAlignment="1" applyProtection="1">
      <alignment horizontal="center" vertical="center" shrinkToFit="1"/>
      <protection locked="0"/>
    </xf>
    <xf numFmtId="214" fontId="11" fillId="0" borderId="18" xfId="79" applyNumberFormat="1" applyFont="1" applyFill="1" applyBorder="1" applyAlignment="1" applyProtection="1">
      <alignment horizontal="center" vertical="center" shrinkToFit="1"/>
      <protection hidden="1"/>
    </xf>
    <xf numFmtId="49" fontId="2" fillId="0" borderId="18" xfId="0" applyNumberFormat="1" applyFont="1" applyFill="1" applyBorder="1" applyAlignment="1" applyProtection="1">
      <alignment horizontal="center" vertical="center" wrapText="1"/>
      <protection hidden="1"/>
    </xf>
    <xf numFmtId="208" fontId="2" fillId="0" borderId="21" xfId="79"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protection hidden="1"/>
    </xf>
    <xf numFmtId="207" fontId="2" fillId="0" borderId="18" xfId="79" applyNumberFormat="1" applyFont="1" applyFill="1" applyBorder="1" applyAlignment="1" applyProtection="1">
      <alignment horizontal="center" vertical="center" shrinkToFit="1"/>
      <protection hidden="1"/>
    </xf>
    <xf numFmtId="0" fontId="0" fillId="0" borderId="25" xfId="0"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protection hidden="1"/>
    </xf>
    <xf numFmtId="0" fontId="16" fillId="48" borderId="21" xfId="0" applyFont="1" applyFill="1" applyBorder="1" applyAlignment="1" applyProtection="1">
      <alignment horizontal="center" vertical="center"/>
      <protection hidden="1"/>
    </xf>
    <xf numFmtId="49" fontId="2" fillId="48" borderId="21" xfId="0" applyNumberFormat="1" applyFont="1" applyFill="1" applyBorder="1" applyAlignment="1" applyProtection="1">
      <alignment horizontal="center" vertical="center" wrapText="1"/>
      <protection hidden="1"/>
    </xf>
    <xf numFmtId="49" fontId="2" fillId="48" borderId="19" xfId="0" applyNumberFormat="1" applyFont="1" applyFill="1" applyBorder="1" applyAlignment="1" applyProtection="1">
      <alignment horizontal="center" vertical="center" wrapText="1"/>
      <protection hidden="1"/>
    </xf>
    <xf numFmtId="0" fontId="0" fillId="48" borderId="21" xfId="0" applyFill="1" applyBorder="1" applyAlignment="1" applyProtection="1">
      <alignment/>
      <protection hidden="1"/>
    </xf>
    <xf numFmtId="0" fontId="5" fillId="0" borderId="0" xfId="71" applyFill="1">
      <alignment/>
      <protection/>
    </xf>
    <xf numFmtId="0" fontId="14" fillId="0" borderId="0" xfId="71" applyFont="1" applyFill="1">
      <alignment/>
      <protection/>
    </xf>
    <xf numFmtId="0" fontId="16" fillId="0" borderId="18" xfId="0" applyFont="1" applyFill="1" applyBorder="1" applyAlignment="1" applyProtection="1" quotePrefix="1">
      <alignment horizontal="center" vertical="center" wrapText="1"/>
      <protection hidden="1"/>
    </xf>
    <xf numFmtId="49" fontId="16" fillId="0" borderId="20" xfId="0" applyNumberFormat="1" applyFont="1" applyFill="1" applyBorder="1" applyAlignment="1" applyProtection="1">
      <alignment horizontal="center" vertical="center"/>
      <protection hidden="1"/>
    </xf>
    <xf numFmtId="49" fontId="2" fillId="0" borderId="20" xfId="0" applyNumberFormat="1" applyFont="1" applyFill="1" applyBorder="1" applyAlignment="1" applyProtection="1">
      <alignment horizontal="center" vertical="center"/>
      <protection locked="0"/>
    </xf>
    <xf numFmtId="208" fontId="2" fillId="0" borderId="18" xfId="79" applyNumberFormat="1" applyFont="1" applyFill="1" applyBorder="1" applyAlignment="1" applyProtection="1">
      <alignment horizontal="center" vertical="center" shrinkToFit="1"/>
      <protection locked="0"/>
    </xf>
    <xf numFmtId="207" fontId="2" fillId="0" borderId="18" xfId="0" applyNumberFormat="1" applyFont="1" applyFill="1" applyBorder="1" applyAlignment="1" applyProtection="1">
      <alignment horizontal="center" vertical="center"/>
      <protection hidden="1"/>
    </xf>
    <xf numFmtId="49" fontId="2" fillId="0" borderId="24" xfId="0" applyNumberFormat="1" applyFont="1" applyFill="1" applyBorder="1" applyAlignment="1" applyProtection="1">
      <alignment horizontal="center" vertical="center"/>
      <protection locked="0"/>
    </xf>
    <xf numFmtId="207" fontId="2" fillId="0" borderId="27" xfId="79" applyNumberFormat="1" applyFont="1" applyFill="1" applyBorder="1" applyAlignment="1" applyProtection="1">
      <alignment horizontal="center" vertical="center" shrinkToFit="1"/>
      <protection locked="0"/>
    </xf>
    <xf numFmtId="49" fontId="2" fillId="0" borderId="24" xfId="0" applyNumberFormat="1" applyFont="1" applyFill="1" applyBorder="1" applyAlignment="1" applyProtection="1">
      <alignment horizontal="center" vertical="center"/>
      <protection hidden="1"/>
    </xf>
    <xf numFmtId="207" fontId="2" fillId="0" borderId="19" xfId="79" applyNumberFormat="1" applyFont="1" applyFill="1" applyBorder="1" applyAlignment="1" applyProtection="1">
      <alignment horizontal="center" vertical="center" shrinkToFit="1"/>
      <protection hidden="1"/>
    </xf>
    <xf numFmtId="0" fontId="2" fillId="0" borderId="28" xfId="0" applyFont="1" applyFill="1" applyBorder="1" applyAlignment="1" applyProtection="1">
      <alignment vertical="center" wrapText="1"/>
      <protection hidden="1"/>
    </xf>
    <xf numFmtId="49" fontId="2" fillId="0" borderId="28" xfId="0" applyNumberFormat="1" applyFont="1" applyFill="1" applyBorder="1" applyAlignment="1" applyProtection="1">
      <alignment horizontal="center" vertical="center"/>
      <protection hidden="1"/>
    </xf>
    <xf numFmtId="49" fontId="2" fillId="0" borderId="20" xfId="0" applyNumberFormat="1" applyFont="1" applyFill="1" applyBorder="1" applyAlignment="1" applyProtection="1">
      <alignment horizontal="center" vertical="center"/>
      <protection hidden="1"/>
    </xf>
    <xf numFmtId="218" fontId="2" fillId="0" borderId="18" xfId="79" applyNumberFormat="1" applyFont="1" applyFill="1" applyBorder="1" applyAlignment="1" applyProtection="1">
      <alignment horizontal="center" vertical="center" shrinkToFit="1"/>
      <protection locked="0"/>
    </xf>
    <xf numFmtId="207" fontId="21" fillId="0" borderId="21" xfId="0" applyNumberFormat="1" applyFont="1" applyFill="1" applyBorder="1" applyAlignment="1" applyProtection="1">
      <alignment horizontal="left" vertical="center"/>
      <protection hidden="1"/>
    </xf>
    <xf numFmtId="207" fontId="21" fillId="0" borderId="21" xfId="0" applyNumberFormat="1" applyFont="1" applyFill="1" applyBorder="1" applyAlignment="1" applyProtection="1">
      <alignment horizontal="center" vertical="center"/>
      <protection hidden="1"/>
    </xf>
    <xf numFmtId="49" fontId="2" fillId="0" borderId="28" xfId="0" applyNumberFormat="1" applyFont="1" applyFill="1" applyBorder="1" applyAlignment="1" applyProtection="1">
      <alignment horizontal="center" vertical="center"/>
      <protection locked="0"/>
    </xf>
    <xf numFmtId="207" fontId="2" fillId="0" borderId="29" xfId="79" applyNumberFormat="1" applyFont="1" applyFill="1" applyBorder="1" applyAlignment="1" applyProtection="1">
      <alignment horizontal="center" vertical="center" shrinkToFit="1"/>
      <protection hidden="1"/>
    </xf>
    <xf numFmtId="49" fontId="2" fillId="0" borderId="18" xfId="0" applyNumberFormat="1" applyFont="1" applyFill="1" applyBorder="1" applyAlignment="1" applyProtection="1">
      <alignment horizontal="center" vertical="center"/>
      <protection hidden="1"/>
    </xf>
    <xf numFmtId="0" fontId="0" fillId="0" borderId="25" xfId="0" applyFill="1" applyBorder="1" applyAlignment="1" applyProtection="1">
      <alignment/>
      <protection hidden="1"/>
    </xf>
    <xf numFmtId="0" fontId="16" fillId="0" borderId="24" xfId="0" applyFont="1" applyFill="1" applyBorder="1" applyAlignment="1" applyProtection="1" quotePrefix="1">
      <alignment horizontal="center" vertical="center" wrapText="1"/>
      <protection hidden="1"/>
    </xf>
    <xf numFmtId="180" fontId="16" fillId="0" borderId="25" xfId="0" applyNumberFormat="1" applyFont="1" applyFill="1" applyBorder="1" applyAlignment="1" applyProtection="1">
      <alignment horizontal="left" vertical="center"/>
      <protection hidden="1"/>
    </xf>
    <xf numFmtId="0" fontId="16" fillId="0" borderId="25" xfId="0" applyFont="1" applyFill="1" applyBorder="1" applyAlignment="1" applyProtection="1">
      <alignment horizontal="left" vertical="center"/>
      <protection hidden="1"/>
    </xf>
    <xf numFmtId="180" fontId="16" fillId="0" borderId="22" xfId="0" applyNumberFormat="1" applyFont="1" applyFill="1" applyBorder="1" applyAlignment="1" applyProtection="1">
      <alignment horizontal="left" vertical="center"/>
      <protection hidden="1"/>
    </xf>
    <xf numFmtId="0" fontId="16" fillId="0" borderId="21" xfId="0" applyFont="1" applyFill="1" applyBorder="1" applyAlignment="1" applyProtection="1">
      <alignment horizontal="center" vertical="center"/>
      <protection hidden="1"/>
    </xf>
    <xf numFmtId="49" fontId="2" fillId="0" borderId="21" xfId="0" applyNumberFormat="1" applyFont="1" applyFill="1" applyBorder="1" applyAlignment="1" applyProtection="1">
      <alignment horizontal="center" vertical="center" wrapText="1"/>
      <protection hidden="1"/>
    </xf>
    <xf numFmtId="49" fontId="2" fillId="0" borderId="19" xfId="0" applyNumberFormat="1" applyFont="1" applyFill="1" applyBorder="1" applyAlignment="1" applyProtection="1">
      <alignment horizontal="center" vertical="center" wrapText="1"/>
      <protection hidden="1"/>
    </xf>
    <xf numFmtId="49" fontId="2" fillId="0" borderId="3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protection hidden="1"/>
    </xf>
    <xf numFmtId="0" fontId="2" fillId="0" borderId="25" xfId="0" applyFont="1" applyFill="1" applyBorder="1" applyAlignment="1" applyProtection="1">
      <alignment horizontal="left" vertical="center" wrapText="1"/>
      <protection hidden="1"/>
    </xf>
    <xf numFmtId="49" fontId="2" fillId="0" borderId="25" xfId="0" applyNumberFormat="1" applyFont="1" applyFill="1" applyBorder="1" applyAlignment="1" applyProtection="1">
      <alignment horizontal="center" vertical="center" wrapText="1"/>
      <protection hidden="1"/>
    </xf>
    <xf numFmtId="0" fontId="0" fillId="0" borderId="25" xfId="0" applyFill="1" applyBorder="1" applyAlignment="1" applyProtection="1">
      <alignment horizontal="center" vertical="center"/>
      <protection hidden="1"/>
    </xf>
    <xf numFmtId="49" fontId="2" fillId="0" borderId="21" xfId="0" applyNumberFormat="1"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0" fontId="0" fillId="0" borderId="0" xfId="0" applyFill="1" applyAlignment="1">
      <alignment horizontal="center"/>
    </xf>
    <xf numFmtId="0" fontId="7" fillId="0" borderId="0" xfId="0" applyFont="1" applyFill="1" applyAlignment="1">
      <alignment horizontal="left"/>
    </xf>
    <xf numFmtId="0" fontId="3" fillId="0" borderId="18" xfId="0" applyFont="1" applyBorder="1" applyAlignment="1">
      <alignment horizontal="left" vertical="center" wrapText="1"/>
    </xf>
    <xf numFmtId="14" fontId="2" fillId="0" borderId="14" xfId="0" applyNumberFormat="1" applyFont="1" applyBorder="1" applyAlignment="1">
      <alignment horizontal="justify" vertical="top"/>
    </xf>
    <xf numFmtId="0" fontId="2" fillId="0" borderId="31" xfId="0" applyFont="1" applyBorder="1" applyAlignment="1">
      <alignment horizontal="left" vertical="top" wrapText="1"/>
    </xf>
    <xf numFmtId="0" fontId="2" fillId="0" borderId="15"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center" vertical="top" wrapText="1"/>
    </xf>
    <xf numFmtId="0" fontId="2" fillId="0" borderId="13" xfId="0" applyFont="1" applyBorder="1" applyAlignment="1">
      <alignment horizontal="center" vertical="top" wrapText="1"/>
    </xf>
    <xf numFmtId="0" fontId="2" fillId="0" borderId="31" xfId="0" applyFont="1" applyBorder="1" applyAlignment="1">
      <alignment vertical="top" wrapText="1"/>
    </xf>
    <xf numFmtId="0" fontId="2" fillId="0" borderId="13" xfId="0" applyFont="1" applyBorder="1" applyAlignment="1">
      <alignment vertical="top"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2" xfId="0" applyFont="1" applyBorder="1" applyAlignment="1">
      <alignment vertical="top" wrapText="1"/>
    </xf>
    <xf numFmtId="0" fontId="2" fillId="0" borderId="11" xfId="0" applyFont="1" applyBorder="1" applyAlignment="1">
      <alignment vertical="top" wrapText="1"/>
    </xf>
    <xf numFmtId="0" fontId="11" fillId="0" borderId="0" xfId="0" applyFont="1" applyAlignment="1">
      <alignment horizontal="center"/>
    </xf>
    <xf numFmtId="0" fontId="2" fillId="0" borderId="0" xfId="0" applyFont="1" applyAlignment="1">
      <alignment horizontal="center"/>
    </xf>
    <xf numFmtId="0" fontId="2" fillId="0" borderId="12" xfId="0" applyFont="1" applyBorder="1" applyAlignment="1">
      <alignment horizontal="left"/>
    </xf>
    <xf numFmtId="0" fontId="2" fillId="0" borderId="17" xfId="0" applyFont="1" applyBorder="1" applyAlignment="1">
      <alignment horizontal="left" vertical="top" wrapText="1"/>
    </xf>
    <xf numFmtId="0" fontId="2" fillId="0" borderId="17" xfId="0" applyFont="1" applyBorder="1" applyAlignment="1">
      <alignment horizontal="center" vertical="center" wrapText="1"/>
    </xf>
    <xf numFmtId="0" fontId="2" fillId="0" borderId="31" xfId="0" applyFont="1" applyBorder="1" applyAlignment="1">
      <alignment horizontal="left" wrapText="1"/>
    </xf>
    <xf numFmtId="0" fontId="2" fillId="0" borderId="17" xfId="0" applyFont="1" applyBorder="1" applyAlignment="1">
      <alignment horizontal="left" wrapText="1"/>
    </xf>
    <xf numFmtId="0" fontId="2" fillId="0" borderId="13" xfId="0" applyFont="1" applyBorder="1" applyAlignment="1">
      <alignment horizontal="left" wrapText="1"/>
    </xf>
    <xf numFmtId="0" fontId="2" fillId="0" borderId="31"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justify" vertical="top"/>
    </xf>
    <xf numFmtId="0" fontId="2" fillId="0" borderId="31" xfId="0" applyFont="1" applyBorder="1" applyAlignment="1">
      <alignment horizontal="justify" vertical="top"/>
    </xf>
    <xf numFmtId="0" fontId="2" fillId="0" borderId="17" xfId="0" applyFont="1" applyBorder="1" applyAlignment="1">
      <alignment horizontal="justify" vertical="top"/>
    </xf>
    <xf numFmtId="0" fontId="2" fillId="0" borderId="13" xfId="0" applyFont="1" applyBorder="1" applyAlignment="1">
      <alignment horizontal="justify" vertical="top"/>
    </xf>
    <xf numFmtId="0" fontId="2" fillId="0" borderId="12" xfId="0" applyFont="1" applyBorder="1" applyAlignment="1">
      <alignment horizontal="justify" vertical="top"/>
    </xf>
    <xf numFmtId="0" fontId="2" fillId="0" borderId="15" xfId="0" applyFont="1" applyBorder="1" applyAlignment="1">
      <alignment horizontal="justify" vertical="top"/>
    </xf>
    <xf numFmtId="14" fontId="2" fillId="0" borderId="31" xfId="0" applyNumberFormat="1" applyFont="1" applyBorder="1" applyAlignment="1">
      <alignment horizontal="justify" vertical="top"/>
    </xf>
    <xf numFmtId="14" fontId="2" fillId="0" borderId="13" xfId="0" applyNumberFormat="1" applyFont="1" applyBorder="1" applyAlignment="1">
      <alignment horizontal="justify" vertical="top"/>
    </xf>
    <xf numFmtId="0" fontId="2" fillId="0" borderId="0" xfId="0" applyNumberFormat="1" applyFont="1" applyAlignment="1">
      <alignment horizontal="justify" vertical="top"/>
    </xf>
    <xf numFmtId="10" fontId="2" fillId="0" borderId="31" xfId="0" applyNumberFormat="1" applyFont="1" applyBorder="1" applyAlignment="1">
      <alignment horizontal="justify" vertical="top"/>
    </xf>
    <xf numFmtId="0" fontId="2" fillId="0" borderId="24" xfId="0" applyFont="1" applyFill="1" applyBorder="1" applyAlignment="1" applyProtection="1" quotePrefix="1">
      <alignment horizontal="left" vertical="center" wrapText="1"/>
      <protection hidden="1"/>
    </xf>
    <xf numFmtId="0" fontId="2" fillId="0" borderId="25" xfId="0" applyFont="1" applyFill="1" applyBorder="1" applyAlignment="1" applyProtection="1" quotePrefix="1">
      <alignment horizontal="left" vertical="center" wrapText="1"/>
      <protection hidden="1"/>
    </xf>
    <xf numFmtId="0" fontId="2" fillId="0" borderId="22" xfId="0" applyFont="1" applyFill="1" applyBorder="1" applyAlignment="1" applyProtection="1" quotePrefix="1">
      <alignment horizontal="left" vertical="center" wrapText="1"/>
      <protection hidden="1"/>
    </xf>
    <xf numFmtId="0" fontId="11" fillId="0" borderId="24" xfId="0" applyFont="1" applyFill="1" applyBorder="1" applyAlignment="1" applyProtection="1" quotePrefix="1">
      <alignment horizontal="left" vertical="center" wrapText="1"/>
      <protection hidden="1"/>
    </xf>
    <xf numFmtId="0" fontId="11" fillId="0" borderId="25" xfId="0" applyFont="1" applyFill="1" applyBorder="1" applyAlignment="1" applyProtection="1" quotePrefix="1">
      <alignment horizontal="left" vertical="center" wrapText="1"/>
      <protection hidden="1"/>
    </xf>
    <xf numFmtId="0" fontId="11" fillId="0" borderId="22" xfId="0" applyFont="1" applyFill="1" applyBorder="1" applyAlignment="1" applyProtection="1" quotePrefix="1">
      <alignment horizontal="left" vertical="center" wrapText="1"/>
      <protection hidden="1"/>
    </xf>
    <xf numFmtId="0" fontId="13" fillId="0" borderId="0" xfId="71" applyFont="1" applyAlignment="1">
      <alignment horizontal="center"/>
      <protection/>
    </xf>
    <xf numFmtId="0" fontId="13" fillId="0" borderId="0" xfId="71" applyFont="1" applyAlignment="1">
      <alignment horizontal="center" wrapText="1"/>
      <protection/>
    </xf>
    <xf numFmtId="0" fontId="11" fillId="0" borderId="20" xfId="0" applyFont="1" applyFill="1" applyBorder="1" applyAlignment="1" applyProtection="1" quotePrefix="1">
      <alignment horizontal="left" vertical="center" wrapText="1"/>
      <protection hidden="1"/>
    </xf>
    <xf numFmtId="0" fontId="11" fillId="0" borderId="33" xfId="0" applyFont="1" applyFill="1" applyBorder="1" applyAlignment="1" applyProtection="1" quotePrefix="1">
      <alignment horizontal="left" vertical="center" wrapText="1"/>
      <protection hidden="1"/>
    </xf>
    <xf numFmtId="0" fontId="11" fillId="0" borderId="27" xfId="0" applyFont="1" applyFill="1" applyBorder="1" applyAlignment="1" applyProtection="1" quotePrefix="1">
      <alignment horizontal="left" vertical="center" wrapText="1"/>
      <protection hidden="1"/>
    </xf>
    <xf numFmtId="0" fontId="16" fillId="0" borderId="20" xfId="0" applyFont="1" applyFill="1" applyBorder="1" applyAlignment="1" applyProtection="1" quotePrefix="1">
      <alignment horizontal="center" vertical="center"/>
      <protection hidden="1"/>
    </xf>
    <xf numFmtId="0" fontId="16" fillId="0" borderId="33" xfId="0" applyFont="1" applyFill="1" applyBorder="1" applyAlignment="1" applyProtection="1" quotePrefix="1">
      <alignment horizontal="center" vertical="center"/>
      <protection hidden="1"/>
    </xf>
    <xf numFmtId="0" fontId="16" fillId="0" borderId="27" xfId="0" applyFont="1" applyFill="1" applyBorder="1" applyAlignment="1" applyProtection="1" quotePrefix="1">
      <alignment horizontal="center" vertical="center"/>
      <protection hidden="1"/>
    </xf>
    <xf numFmtId="0" fontId="16" fillId="0" borderId="20" xfId="0" applyFont="1" applyFill="1" applyBorder="1" applyAlignment="1" applyProtection="1">
      <alignment horizontal="center" vertical="center" wrapText="1"/>
      <protection hidden="1"/>
    </xf>
    <xf numFmtId="0" fontId="16" fillId="0" borderId="33" xfId="0" applyFont="1" applyFill="1" applyBorder="1" applyAlignment="1" applyProtection="1">
      <alignment horizontal="center" vertical="center" wrapText="1"/>
      <protection hidden="1"/>
    </xf>
    <xf numFmtId="0" fontId="16" fillId="0" borderId="27" xfId="0" applyFont="1" applyFill="1" applyBorder="1" applyAlignment="1" applyProtection="1">
      <alignment horizontal="center" vertical="center" wrapText="1"/>
      <protection hidden="1"/>
    </xf>
    <xf numFmtId="0" fontId="11" fillId="0" borderId="24" xfId="0" applyFont="1" applyFill="1" applyBorder="1" applyAlignment="1" applyProtection="1" quotePrefix="1">
      <alignment horizontal="left" vertical="center" wrapText="1"/>
      <protection locked="0"/>
    </xf>
    <xf numFmtId="0" fontId="11" fillId="0" borderId="25" xfId="0" applyFont="1" applyFill="1" applyBorder="1" applyAlignment="1" applyProtection="1" quotePrefix="1">
      <alignment horizontal="left" vertical="center" wrapText="1"/>
      <protection locked="0"/>
    </xf>
    <xf numFmtId="0" fontId="11" fillId="0" borderId="22" xfId="0" applyFont="1" applyFill="1" applyBorder="1" applyAlignment="1" applyProtection="1" quotePrefix="1">
      <alignment horizontal="left" vertical="center" wrapText="1"/>
      <protection locked="0"/>
    </xf>
    <xf numFmtId="0" fontId="2" fillId="0" borderId="24" xfId="0" applyFont="1" applyFill="1" applyBorder="1" applyAlignment="1" applyProtection="1" quotePrefix="1">
      <alignment horizontal="left" vertical="center" wrapText="1" indent="1"/>
      <protection hidden="1"/>
    </xf>
    <xf numFmtId="0" fontId="2" fillId="0" borderId="25" xfId="0" applyFont="1" applyFill="1" applyBorder="1" applyAlignment="1" applyProtection="1" quotePrefix="1">
      <alignment horizontal="left" vertical="center" wrapText="1" indent="1"/>
      <protection hidden="1"/>
    </xf>
    <xf numFmtId="0" fontId="2" fillId="0" borderId="22" xfId="0" applyFont="1" applyFill="1" applyBorder="1" applyAlignment="1" applyProtection="1" quotePrefix="1">
      <alignment horizontal="left" vertical="center" wrapText="1" indent="1"/>
      <protection hidden="1"/>
    </xf>
    <xf numFmtId="0" fontId="2" fillId="0" borderId="30" xfId="0" applyFont="1" applyFill="1" applyBorder="1" applyAlignment="1" applyProtection="1" quotePrefix="1">
      <alignment horizontal="left" vertical="center" wrapText="1" indent="1"/>
      <protection hidden="1"/>
    </xf>
    <xf numFmtId="0" fontId="2" fillId="0" borderId="26" xfId="0" applyFont="1" applyFill="1" applyBorder="1" applyAlignment="1" applyProtection="1" quotePrefix="1">
      <alignment horizontal="left" vertical="center" wrapText="1" indent="1"/>
      <protection hidden="1"/>
    </xf>
    <xf numFmtId="0" fontId="2" fillId="0" borderId="23" xfId="0" applyFont="1" applyFill="1" applyBorder="1" applyAlignment="1" applyProtection="1" quotePrefix="1">
      <alignment horizontal="left" vertical="center" wrapText="1" indent="1"/>
      <protection hidden="1"/>
    </xf>
    <xf numFmtId="0" fontId="16" fillId="0" borderId="18" xfId="0" applyFont="1" applyFill="1" applyBorder="1" applyAlignment="1" applyProtection="1" quotePrefix="1">
      <alignment horizontal="center" vertical="center"/>
      <protection hidden="1"/>
    </xf>
    <xf numFmtId="0" fontId="11" fillId="0" borderId="20"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2" fillId="0" borderId="20" xfId="0" applyFont="1" applyFill="1" applyBorder="1" applyAlignment="1" applyProtection="1" quotePrefix="1">
      <alignment horizontal="left" vertical="center" wrapText="1"/>
      <protection hidden="1"/>
    </xf>
    <xf numFmtId="0" fontId="2" fillId="0" borderId="33" xfId="0" applyFont="1" applyFill="1" applyBorder="1" applyAlignment="1" applyProtection="1" quotePrefix="1">
      <alignment horizontal="left" vertical="center" wrapText="1"/>
      <protection hidden="1"/>
    </xf>
    <xf numFmtId="0" fontId="2" fillId="0" borderId="27" xfId="0" applyFont="1" applyFill="1" applyBorder="1" applyAlignment="1" applyProtection="1" quotePrefix="1">
      <alignment horizontal="left" vertical="center" wrapText="1"/>
      <protection hidden="1"/>
    </xf>
    <xf numFmtId="0" fontId="2" fillId="0" borderId="20" xfId="0" applyFont="1" applyFill="1" applyBorder="1" applyAlignment="1" applyProtection="1">
      <alignment horizontal="left" vertical="center" wrapText="1"/>
      <protection hidden="1"/>
    </xf>
    <xf numFmtId="0" fontId="2" fillId="0" borderId="33" xfId="0" applyFont="1" applyFill="1" applyBorder="1" applyAlignment="1" applyProtection="1">
      <alignment horizontal="left" vertical="center" wrapText="1"/>
      <protection hidden="1"/>
    </xf>
    <xf numFmtId="0" fontId="2" fillId="0" borderId="27" xfId="0" applyFont="1" applyFill="1" applyBorder="1" applyAlignment="1" applyProtection="1">
      <alignment horizontal="left" vertical="center" wrapText="1"/>
      <protection hidden="1"/>
    </xf>
    <xf numFmtId="0" fontId="2" fillId="0" borderId="24" xfId="0" applyFont="1" applyFill="1" applyBorder="1" applyAlignment="1" applyProtection="1">
      <alignment horizontal="left" vertical="center" wrapText="1" indent="2"/>
      <protection hidden="1"/>
    </xf>
    <xf numFmtId="0" fontId="2" fillId="0" borderId="25" xfId="0" applyFont="1" applyFill="1" applyBorder="1" applyAlignment="1" applyProtection="1">
      <alignment horizontal="left" vertical="center" wrapText="1" indent="2"/>
      <protection hidden="1"/>
    </xf>
    <xf numFmtId="0" fontId="2" fillId="0" borderId="22" xfId="0" applyFont="1" applyFill="1" applyBorder="1" applyAlignment="1" applyProtection="1">
      <alignment horizontal="left" vertical="center" wrapText="1" indent="2"/>
      <protection hidden="1"/>
    </xf>
    <xf numFmtId="0" fontId="2" fillId="0" borderId="30" xfId="0" applyFont="1" applyFill="1" applyBorder="1" applyAlignment="1" applyProtection="1" quotePrefix="1">
      <alignment horizontal="left" vertical="center" wrapText="1" indent="2"/>
      <protection hidden="1"/>
    </xf>
    <xf numFmtId="0" fontId="2" fillId="0" borderId="26" xfId="0" applyFont="1" applyFill="1" applyBorder="1" applyAlignment="1" applyProtection="1" quotePrefix="1">
      <alignment horizontal="left" vertical="center" wrapText="1" indent="2"/>
      <protection hidden="1"/>
    </xf>
    <xf numFmtId="0" fontId="2" fillId="0" borderId="23" xfId="0" applyFont="1" applyFill="1" applyBorder="1" applyAlignment="1" applyProtection="1" quotePrefix="1">
      <alignment horizontal="left" vertical="center" wrapText="1" indent="2"/>
      <protection hidden="1"/>
    </xf>
    <xf numFmtId="0" fontId="2" fillId="0" borderId="20" xfId="0" applyFont="1" applyFill="1" applyBorder="1" applyAlignment="1" applyProtection="1" quotePrefix="1">
      <alignment horizontal="left" vertical="center" wrapText="1" indent="2"/>
      <protection hidden="1"/>
    </xf>
    <xf numFmtId="0" fontId="2" fillId="0" borderId="33" xfId="0" applyFont="1" applyFill="1" applyBorder="1" applyAlignment="1" applyProtection="1" quotePrefix="1">
      <alignment horizontal="left" vertical="center" wrapText="1" indent="2"/>
      <protection hidden="1"/>
    </xf>
    <xf numFmtId="0" fontId="2" fillId="0" borderId="27" xfId="0" applyFont="1" applyFill="1" applyBorder="1" applyAlignment="1" applyProtection="1" quotePrefix="1">
      <alignment horizontal="left" vertical="center" wrapText="1" indent="2"/>
      <protection hidden="1"/>
    </xf>
    <xf numFmtId="0" fontId="2" fillId="0" borderId="20" xfId="0" applyFont="1" applyFill="1" applyBorder="1" applyAlignment="1" applyProtection="1">
      <alignment horizontal="left" vertical="center" wrapText="1" indent="2"/>
      <protection hidden="1"/>
    </xf>
    <xf numFmtId="0" fontId="2" fillId="0" borderId="33" xfId="0" applyFont="1" applyFill="1" applyBorder="1" applyAlignment="1" applyProtection="1">
      <alignment horizontal="left" vertical="center" wrapText="1" indent="2"/>
      <protection hidden="1"/>
    </xf>
    <xf numFmtId="0" fontId="2" fillId="0" borderId="27" xfId="0" applyFont="1" applyFill="1" applyBorder="1" applyAlignment="1" applyProtection="1">
      <alignment horizontal="left" vertical="center" wrapText="1" indent="2"/>
      <protection hidden="1"/>
    </xf>
    <xf numFmtId="0" fontId="2" fillId="0" borderId="30" xfId="0" applyFont="1" applyFill="1" applyBorder="1" applyAlignment="1" applyProtection="1" quotePrefix="1">
      <alignment horizontal="left" vertical="center" wrapText="1"/>
      <protection hidden="1"/>
    </xf>
    <xf numFmtId="0" fontId="2" fillId="0" borderId="26" xfId="0" applyFont="1" applyFill="1" applyBorder="1" applyAlignment="1" applyProtection="1" quotePrefix="1">
      <alignment vertical="center" wrapText="1"/>
      <protection hidden="1"/>
    </xf>
    <xf numFmtId="0" fontId="2" fillId="0" borderId="23" xfId="0" applyFont="1" applyFill="1" applyBorder="1" applyAlignment="1" applyProtection="1" quotePrefix="1">
      <alignment vertical="center" wrapText="1"/>
      <protection hidden="1"/>
    </xf>
    <xf numFmtId="0" fontId="2" fillId="0" borderId="28" xfId="0" applyFont="1" applyFill="1" applyBorder="1" applyAlignment="1" applyProtection="1" quotePrefix="1">
      <alignment horizontal="left" vertical="center" wrapText="1"/>
      <protection hidden="1"/>
    </xf>
    <xf numFmtId="0" fontId="2" fillId="0" borderId="0" xfId="0" applyFont="1" applyFill="1" applyBorder="1" applyAlignment="1" applyProtection="1" quotePrefix="1">
      <alignment horizontal="left" vertical="center" wrapText="1"/>
      <protection hidden="1"/>
    </xf>
    <xf numFmtId="0" fontId="2" fillId="0" borderId="34" xfId="0" applyFont="1" applyFill="1" applyBorder="1" applyAlignment="1" applyProtection="1" quotePrefix="1">
      <alignment horizontal="left" vertical="center" wrapText="1"/>
      <protection hidden="1"/>
    </xf>
    <xf numFmtId="0" fontId="2" fillId="0" borderId="28" xfId="0" applyFont="1" applyFill="1" applyBorder="1" applyAlignment="1" applyProtection="1" quotePrefix="1">
      <alignment horizontal="left" vertical="center" wrapText="1" indent="1"/>
      <protection hidden="1"/>
    </xf>
    <xf numFmtId="0" fontId="2" fillId="0" borderId="0" xfId="0" applyFont="1" applyFill="1" applyBorder="1" applyAlignment="1" applyProtection="1" quotePrefix="1">
      <alignment horizontal="left" vertical="center" wrapText="1" indent="1"/>
      <protection hidden="1"/>
    </xf>
    <xf numFmtId="0" fontId="2" fillId="0" borderId="34" xfId="0" applyFont="1" applyFill="1" applyBorder="1" applyAlignment="1" applyProtection="1" quotePrefix="1">
      <alignment horizontal="left" vertical="center" wrapText="1" indent="1"/>
      <protection hidden="1"/>
    </xf>
    <xf numFmtId="0" fontId="14" fillId="0" borderId="0" xfId="71" applyFont="1" applyAlignment="1">
      <alignment horizontal="center" wrapText="1"/>
      <protection/>
    </xf>
    <xf numFmtId="0" fontId="16" fillId="48" borderId="24" xfId="0" applyFont="1" applyFill="1" applyBorder="1" applyAlignment="1" applyProtection="1">
      <alignment horizontal="center" vertical="center"/>
      <protection hidden="1"/>
    </xf>
    <xf numFmtId="0" fontId="16" fillId="48" borderId="25" xfId="0" applyFont="1" applyFill="1" applyBorder="1" applyAlignment="1" applyProtection="1">
      <alignment horizontal="center" vertical="center"/>
      <protection hidden="1"/>
    </xf>
    <xf numFmtId="0" fontId="16" fillId="48" borderId="22" xfId="0" applyFont="1" applyFill="1" applyBorder="1" applyAlignment="1" applyProtection="1">
      <alignment horizontal="center" vertical="center"/>
      <protection hidden="1"/>
    </xf>
    <xf numFmtId="0" fontId="16" fillId="48" borderId="30" xfId="0" applyFont="1" applyFill="1" applyBorder="1" applyAlignment="1" applyProtection="1">
      <alignment horizontal="center" vertical="center"/>
      <protection hidden="1"/>
    </xf>
    <xf numFmtId="0" fontId="16" fillId="48" borderId="26" xfId="0" applyFont="1" applyFill="1" applyBorder="1" applyAlignment="1" applyProtection="1">
      <alignment horizontal="center" vertical="center"/>
      <protection hidden="1"/>
    </xf>
    <xf numFmtId="0" fontId="16" fillId="48" borderId="23" xfId="0" applyFont="1" applyFill="1" applyBorder="1" applyAlignment="1" applyProtection="1">
      <alignment horizontal="center" vertical="center"/>
      <protection hidden="1"/>
    </xf>
    <xf numFmtId="0" fontId="16" fillId="48" borderId="21" xfId="0" applyFont="1" applyFill="1" applyBorder="1" applyAlignment="1" applyProtection="1">
      <alignment horizontal="center" vertical="center" wrapText="1"/>
      <protection hidden="1"/>
    </xf>
    <xf numFmtId="0" fontId="16" fillId="48" borderId="19" xfId="0" applyFont="1" applyFill="1" applyBorder="1" applyAlignment="1" applyProtection="1">
      <alignment horizontal="center" vertical="center" wrapText="1"/>
      <protection hidden="1"/>
    </xf>
    <xf numFmtId="0" fontId="16" fillId="48" borderId="20" xfId="0" applyFont="1" applyFill="1" applyBorder="1" applyAlignment="1" applyProtection="1">
      <alignment horizontal="center" vertical="center" wrapText="1"/>
      <protection hidden="1"/>
    </xf>
    <xf numFmtId="0" fontId="16" fillId="48" borderId="33" xfId="0" applyFont="1" applyFill="1" applyBorder="1" applyAlignment="1" applyProtection="1">
      <alignment horizontal="center" vertical="center" wrapText="1"/>
      <protection hidden="1"/>
    </xf>
    <xf numFmtId="0" fontId="16" fillId="48" borderId="27" xfId="0" applyFont="1" applyFill="1" applyBorder="1" applyAlignment="1" applyProtection="1">
      <alignment horizontal="center" vertical="center" wrapText="1"/>
      <protection hidden="1"/>
    </xf>
    <xf numFmtId="0" fontId="2" fillId="48" borderId="20" xfId="0" applyFont="1" applyFill="1" applyBorder="1" applyAlignment="1" applyProtection="1">
      <alignment horizontal="left" vertical="center" wrapText="1"/>
      <protection hidden="1"/>
    </xf>
    <xf numFmtId="0" fontId="2" fillId="48" borderId="33" xfId="0" applyFont="1" applyFill="1" applyBorder="1" applyAlignment="1" applyProtection="1">
      <alignment horizontal="left" vertical="center" wrapText="1"/>
      <protection hidden="1"/>
    </xf>
    <xf numFmtId="0" fontId="2" fillId="48" borderId="27" xfId="0" applyFont="1" applyFill="1" applyBorder="1" applyAlignment="1" applyProtection="1">
      <alignment horizontal="left" vertical="center" wrapText="1"/>
      <protection hidden="1"/>
    </xf>
    <xf numFmtId="0" fontId="2" fillId="48" borderId="20" xfId="0" applyFont="1" applyFill="1" applyBorder="1" applyAlignment="1" applyProtection="1" quotePrefix="1">
      <alignment horizontal="left" vertical="center" wrapText="1"/>
      <protection hidden="1"/>
    </xf>
    <xf numFmtId="0" fontId="2" fillId="48" borderId="24" xfId="0" applyFont="1" applyFill="1" applyBorder="1" applyAlignment="1" applyProtection="1">
      <alignment horizontal="left" vertical="center" wrapText="1" indent="1"/>
      <protection hidden="1"/>
    </xf>
    <xf numFmtId="0" fontId="2" fillId="48" borderId="25" xfId="0" applyFont="1" applyFill="1" applyBorder="1" applyAlignment="1" applyProtection="1">
      <alignment horizontal="left" vertical="center" wrapText="1" indent="1"/>
      <protection hidden="1"/>
    </xf>
    <xf numFmtId="0" fontId="2" fillId="48" borderId="22" xfId="0" applyFont="1" applyFill="1" applyBorder="1" applyAlignment="1" applyProtection="1">
      <alignment horizontal="left" vertical="center" wrapText="1" indent="1"/>
      <protection hidden="1"/>
    </xf>
    <xf numFmtId="0" fontId="2" fillId="48" borderId="30" xfId="0" applyFont="1" applyFill="1" applyBorder="1" applyAlignment="1" applyProtection="1">
      <alignment horizontal="left" vertical="center" wrapText="1" indent="1"/>
      <protection hidden="1"/>
    </xf>
    <xf numFmtId="0" fontId="2" fillId="48" borderId="26" xfId="0" applyFont="1" applyFill="1" applyBorder="1" applyAlignment="1" applyProtection="1">
      <alignment horizontal="left" vertical="center" wrapText="1" indent="1"/>
      <protection hidden="1"/>
    </xf>
    <xf numFmtId="0" fontId="2" fillId="48" borderId="23" xfId="0" applyFont="1" applyFill="1" applyBorder="1" applyAlignment="1" applyProtection="1">
      <alignment horizontal="left" vertical="center" wrapText="1" indent="1"/>
      <protection hidden="1"/>
    </xf>
    <xf numFmtId="0" fontId="2" fillId="48" borderId="20" xfId="0" applyFont="1" applyFill="1" applyBorder="1" applyAlignment="1" applyProtection="1">
      <alignment horizontal="left" vertical="center" wrapText="1" indent="1"/>
      <protection hidden="1"/>
    </xf>
    <xf numFmtId="0" fontId="2" fillId="48" borderId="33" xfId="0" applyFont="1" applyFill="1" applyBorder="1" applyAlignment="1" applyProtection="1">
      <alignment horizontal="left" vertical="center" wrapText="1" indent="1"/>
      <protection hidden="1"/>
    </xf>
    <xf numFmtId="0" fontId="2" fillId="48" borderId="27" xfId="0" applyFont="1" applyFill="1" applyBorder="1" applyAlignment="1" applyProtection="1">
      <alignment horizontal="left" vertical="center" wrapText="1" indent="1"/>
      <protection hidden="1"/>
    </xf>
    <xf numFmtId="0" fontId="14" fillId="0" borderId="0" xfId="71" applyFont="1" applyFill="1" applyAlignment="1">
      <alignment horizontal="center" wrapText="1"/>
      <protection/>
    </xf>
    <xf numFmtId="0" fontId="2" fillId="0" borderId="20" xfId="0" applyFont="1" applyFill="1" applyBorder="1" applyAlignment="1" applyProtection="1">
      <alignment horizontal="left" vertical="center" wrapText="1" indent="1"/>
      <protection hidden="1"/>
    </xf>
    <xf numFmtId="0" fontId="2" fillId="0" borderId="33" xfId="0" applyFont="1" applyFill="1" applyBorder="1" applyAlignment="1" applyProtection="1">
      <alignment horizontal="left" vertical="center" wrapText="1" indent="1"/>
      <protection hidden="1"/>
    </xf>
    <xf numFmtId="0" fontId="2" fillId="0" borderId="27" xfId="0" applyFont="1" applyFill="1" applyBorder="1" applyAlignment="1" applyProtection="1">
      <alignment horizontal="left" vertical="center" wrapText="1" indent="1"/>
      <protection hidden="1"/>
    </xf>
    <xf numFmtId="0" fontId="2" fillId="0" borderId="20" xfId="0" applyFont="1" applyFill="1" applyBorder="1" applyAlignment="1" applyProtection="1">
      <alignment vertical="center" wrapText="1"/>
      <protection hidden="1"/>
    </xf>
    <xf numFmtId="0" fontId="2" fillId="0" borderId="33" xfId="0" applyFont="1" applyFill="1" applyBorder="1" applyAlignment="1" applyProtection="1">
      <alignment vertical="center" wrapText="1"/>
      <protection hidden="1"/>
    </xf>
    <xf numFmtId="0" fontId="2" fillId="0" borderId="27" xfId="0" applyFont="1" applyFill="1" applyBorder="1" applyAlignment="1" applyProtection="1">
      <alignment vertical="center" wrapText="1"/>
      <protection hidden="1"/>
    </xf>
    <xf numFmtId="0" fontId="16" fillId="0" borderId="20" xfId="0" applyFont="1" applyFill="1" applyBorder="1" applyAlignment="1" applyProtection="1">
      <alignment horizontal="center" vertical="center"/>
      <protection hidden="1"/>
    </xf>
    <xf numFmtId="0" fontId="16" fillId="0" borderId="33"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217" fontId="2" fillId="0" borderId="33" xfId="0" applyNumberFormat="1" applyFont="1" applyFill="1" applyBorder="1" applyAlignment="1" applyProtection="1">
      <alignment horizontal="left" vertical="center" wrapText="1"/>
      <protection hidden="1"/>
    </xf>
    <xf numFmtId="217" fontId="2" fillId="0" borderId="27" xfId="0" applyNumberFormat="1" applyFont="1" applyFill="1" applyBorder="1" applyAlignment="1" applyProtection="1">
      <alignment horizontal="left" vertical="center" wrapText="1"/>
      <protection hidden="1"/>
    </xf>
    <xf numFmtId="208" fontId="2" fillId="0" borderId="20" xfId="79" applyNumberFormat="1" applyFont="1" applyFill="1" applyBorder="1" applyAlignment="1" applyProtection="1">
      <alignment horizontal="center" vertical="center" shrinkToFit="1"/>
      <protection locked="0"/>
    </xf>
    <xf numFmtId="208" fontId="2" fillId="0" borderId="27" xfId="79" applyNumberFormat="1" applyFont="1" applyFill="1" applyBorder="1" applyAlignment="1" applyProtection="1">
      <alignment horizontal="center" vertical="center" shrinkToFit="1"/>
      <protection locked="0"/>
    </xf>
    <xf numFmtId="207" fontId="2" fillId="0" borderId="20" xfId="79" applyNumberFormat="1" applyFont="1" applyFill="1" applyBorder="1" applyAlignment="1" applyProtection="1">
      <alignment horizontal="center" vertical="center" shrinkToFit="1"/>
      <protection locked="0"/>
    </xf>
    <xf numFmtId="207" fontId="2" fillId="0" borderId="27" xfId="79"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vertical="center" wrapText="1"/>
      <protection hidden="1"/>
    </xf>
    <xf numFmtId="0" fontId="2" fillId="0" borderId="25" xfId="0" applyFont="1" applyFill="1" applyBorder="1" applyAlignment="1" applyProtection="1">
      <alignment vertical="center" wrapText="1"/>
      <protection hidden="1"/>
    </xf>
    <xf numFmtId="0" fontId="2" fillId="0" borderId="22" xfId="0" applyFont="1" applyFill="1" applyBorder="1" applyAlignment="1" applyProtection="1">
      <alignment vertical="center" wrapText="1"/>
      <protection hidden="1"/>
    </xf>
    <xf numFmtId="49" fontId="2" fillId="0" borderId="21"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207" fontId="2" fillId="0" borderId="21" xfId="79" applyNumberFormat="1" applyFont="1" applyFill="1" applyBorder="1" applyAlignment="1" applyProtection="1">
      <alignment horizontal="center" vertical="center" shrinkToFit="1"/>
      <protection hidden="1"/>
    </xf>
    <xf numFmtId="207" fontId="2" fillId="0" borderId="19" xfId="79" applyNumberFormat="1" applyFont="1" applyFill="1" applyBorder="1" applyAlignment="1" applyProtection="1">
      <alignment horizontal="center" vertical="center" shrinkToFit="1"/>
      <protection hidden="1"/>
    </xf>
    <xf numFmtId="207" fontId="2" fillId="0" borderId="24" xfId="79" applyNumberFormat="1" applyFont="1" applyFill="1" applyBorder="1" applyAlignment="1" applyProtection="1">
      <alignment horizontal="center" vertical="center" shrinkToFit="1"/>
      <protection hidden="1"/>
    </xf>
    <xf numFmtId="207" fontId="2" fillId="0" borderId="22" xfId="79" applyNumberFormat="1" applyFont="1" applyFill="1" applyBorder="1" applyAlignment="1" applyProtection="1">
      <alignment horizontal="center" vertical="center" shrinkToFit="1"/>
      <protection hidden="1"/>
    </xf>
    <xf numFmtId="207" fontId="2" fillId="0" borderId="30" xfId="79" applyNumberFormat="1" applyFont="1" applyFill="1" applyBorder="1" applyAlignment="1" applyProtection="1">
      <alignment horizontal="center" vertical="center" shrinkToFit="1"/>
      <protection hidden="1"/>
    </xf>
    <xf numFmtId="207" fontId="2" fillId="0" borderId="23" xfId="79" applyNumberFormat="1" applyFont="1" applyFill="1" applyBorder="1" applyAlignment="1" applyProtection="1">
      <alignment horizontal="center" vertical="center" shrinkToFit="1"/>
      <protection hidden="1"/>
    </xf>
    <xf numFmtId="217" fontId="2" fillId="0" borderId="30" xfId="0" applyNumberFormat="1" applyFont="1" applyFill="1" applyBorder="1" applyAlignment="1" applyProtection="1">
      <alignment horizontal="left" vertical="center" wrapText="1"/>
      <protection hidden="1"/>
    </xf>
    <xf numFmtId="217" fontId="2" fillId="0" borderId="26" xfId="0" applyNumberFormat="1" applyFont="1" applyFill="1" applyBorder="1" applyAlignment="1" applyProtection="1">
      <alignment horizontal="left" vertical="center" wrapText="1"/>
      <protection hidden="1"/>
    </xf>
    <xf numFmtId="217" fontId="2" fillId="0" borderId="23" xfId="0" applyNumberFormat="1" applyFont="1" applyFill="1" applyBorder="1" applyAlignment="1" applyProtection="1">
      <alignment horizontal="left" vertical="center" wrapText="1"/>
      <protection hidden="1"/>
    </xf>
    <xf numFmtId="180" fontId="2" fillId="0" borderId="25" xfId="0" applyNumberFormat="1" applyFont="1" applyFill="1" applyBorder="1" applyAlignment="1" applyProtection="1">
      <alignment vertical="center" wrapText="1"/>
      <protection hidden="1"/>
    </xf>
    <xf numFmtId="180" fontId="2" fillId="0" borderId="22" xfId="0" applyNumberFormat="1" applyFont="1" applyFill="1" applyBorder="1" applyAlignment="1" applyProtection="1">
      <alignment vertical="center" wrapText="1"/>
      <protection hidden="1"/>
    </xf>
    <xf numFmtId="207" fontId="2" fillId="0" borderId="21" xfId="79" applyNumberFormat="1" applyFont="1" applyFill="1" applyBorder="1" applyAlignment="1" applyProtection="1">
      <alignment horizontal="center" shrinkToFit="1"/>
      <protection hidden="1"/>
    </xf>
    <xf numFmtId="207" fontId="2" fillId="0" borderId="19" xfId="79" applyNumberFormat="1" applyFont="1" applyFill="1" applyBorder="1" applyAlignment="1" applyProtection="1">
      <alignment horizontal="center" shrinkToFit="1"/>
      <protection hidden="1"/>
    </xf>
    <xf numFmtId="207" fontId="2" fillId="0" borderId="24" xfId="79" applyNumberFormat="1" applyFont="1" applyFill="1" applyBorder="1" applyAlignment="1" applyProtection="1">
      <alignment horizontal="center" shrinkToFit="1"/>
      <protection hidden="1"/>
    </xf>
    <xf numFmtId="207" fontId="2" fillId="0" borderId="22" xfId="79" applyNumberFormat="1" applyFont="1" applyFill="1" applyBorder="1" applyAlignment="1" applyProtection="1">
      <alignment horizontal="center" shrinkToFit="1"/>
      <protection hidden="1"/>
    </xf>
    <xf numFmtId="207" fontId="2" fillId="0" borderId="30" xfId="79" applyNumberFormat="1" applyFont="1" applyFill="1" applyBorder="1" applyAlignment="1" applyProtection="1">
      <alignment horizontal="center" shrinkToFit="1"/>
      <protection hidden="1"/>
    </xf>
    <xf numFmtId="207" fontId="2" fillId="0" borderId="23" xfId="79" applyNumberFormat="1" applyFont="1" applyFill="1" applyBorder="1" applyAlignment="1" applyProtection="1">
      <alignment horizontal="center" shrinkToFit="1"/>
      <protection hidden="1"/>
    </xf>
    <xf numFmtId="207" fontId="2" fillId="0" borderId="29" xfId="79" applyNumberFormat="1" applyFont="1" applyFill="1" applyBorder="1" applyAlignment="1" applyProtection="1">
      <alignment horizontal="center" shrinkToFit="1"/>
      <protection hidden="1"/>
    </xf>
    <xf numFmtId="0" fontId="2" fillId="0" borderId="30" xfId="0" applyFont="1" applyFill="1" applyBorder="1" applyAlignment="1" applyProtection="1">
      <alignment vertical="center" wrapText="1"/>
      <protection hidden="1"/>
    </xf>
    <xf numFmtId="0" fontId="2" fillId="0" borderId="26" xfId="0" applyFont="1" applyFill="1" applyBorder="1" applyAlignment="1" applyProtection="1">
      <alignment vertical="center" wrapText="1"/>
      <protection hidden="1"/>
    </xf>
    <xf numFmtId="0" fontId="2" fillId="0" borderId="23" xfId="0" applyFont="1" applyFill="1" applyBorder="1" applyAlignment="1" applyProtection="1">
      <alignment vertical="center" wrapText="1"/>
      <protection hidden="1"/>
    </xf>
    <xf numFmtId="0" fontId="2" fillId="0" borderId="24" xfId="0" applyFont="1" applyFill="1" applyBorder="1" applyAlignment="1" applyProtection="1">
      <alignment horizontal="left" vertical="center" wrapText="1" indent="1"/>
      <protection hidden="1"/>
    </xf>
    <xf numFmtId="0" fontId="2" fillId="0" borderId="25" xfId="0" applyFont="1" applyFill="1" applyBorder="1" applyAlignment="1" applyProtection="1">
      <alignment horizontal="left" vertical="center" wrapText="1" indent="1"/>
      <protection hidden="1"/>
    </xf>
    <xf numFmtId="0" fontId="2" fillId="0" borderId="22" xfId="0" applyFont="1" applyFill="1" applyBorder="1" applyAlignment="1" applyProtection="1">
      <alignment horizontal="left" vertical="center" wrapText="1" indent="1"/>
      <protection hidden="1"/>
    </xf>
    <xf numFmtId="207" fontId="2" fillId="0" borderId="21" xfId="79" applyNumberFormat="1" applyFont="1" applyFill="1" applyBorder="1" applyAlignment="1" applyProtection="1">
      <alignment horizontal="center" shrinkToFit="1"/>
      <protection locked="0"/>
    </xf>
    <xf numFmtId="207" fontId="2" fillId="0" borderId="19" xfId="79" applyNumberFormat="1" applyFont="1" applyFill="1" applyBorder="1" applyAlignment="1" applyProtection="1">
      <alignment horizontal="center" shrinkToFit="1"/>
      <protection locked="0"/>
    </xf>
    <xf numFmtId="207" fontId="2" fillId="0" borderId="24" xfId="79" applyNumberFormat="1" applyFont="1" applyFill="1" applyBorder="1" applyAlignment="1" applyProtection="1">
      <alignment horizontal="center" shrinkToFit="1"/>
      <protection locked="0"/>
    </xf>
    <xf numFmtId="207" fontId="2" fillId="0" borderId="22" xfId="79" applyNumberFormat="1" applyFont="1" applyFill="1" applyBorder="1" applyAlignment="1" applyProtection="1">
      <alignment horizontal="center" shrinkToFit="1"/>
      <protection locked="0"/>
    </xf>
    <xf numFmtId="207" fontId="2" fillId="0" borderId="30" xfId="79" applyNumberFormat="1" applyFont="1" applyFill="1" applyBorder="1" applyAlignment="1" applyProtection="1">
      <alignment horizontal="center" shrinkToFit="1"/>
      <protection locked="0"/>
    </xf>
    <xf numFmtId="207" fontId="2" fillId="0" borderId="23" xfId="79" applyNumberFormat="1" applyFont="1" applyFill="1" applyBorder="1" applyAlignment="1" applyProtection="1">
      <alignment horizontal="center" shrinkToFit="1"/>
      <protection locked="0"/>
    </xf>
    <xf numFmtId="0" fontId="2" fillId="0" borderId="30" xfId="0" applyFont="1" applyFill="1" applyBorder="1" applyAlignment="1" applyProtection="1">
      <alignment horizontal="left" vertical="center" wrapText="1" indent="1"/>
      <protection hidden="1"/>
    </xf>
    <xf numFmtId="0" fontId="2" fillId="0" borderId="26" xfId="0" applyFont="1" applyFill="1" applyBorder="1" applyAlignment="1" applyProtection="1">
      <alignment horizontal="left" vertical="center" wrapText="1" indent="1"/>
      <protection hidden="1"/>
    </xf>
    <xf numFmtId="0" fontId="2" fillId="0" borderId="23" xfId="0" applyFont="1" applyFill="1" applyBorder="1" applyAlignment="1" applyProtection="1">
      <alignment horizontal="left" vertical="center" wrapText="1" indent="1"/>
      <protection hidden="1"/>
    </xf>
    <xf numFmtId="0" fontId="2" fillId="0" borderId="20" xfId="0" applyFont="1" applyFill="1" applyBorder="1" applyAlignment="1" applyProtection="1">
      <alignment horizontal="left" vertical="center" wrapText="1" indent="1"/>
      <protection locked="0"/>
    </xf>
    <xf numFmtId="0" fontId="2" fillId="0" borderId="33" xfId="0" applyFont="1" applyFill="1" applyBorder="1" applyAlignment="1" applyProtection="1">
      <alignment horizontal="left" vertical="center" wrapText="1" indent="1"/>
      <protection locked="0"/>
    </xf>
    <xf numFmtId="0" fontId="2" fillId="0" borderId="27" xfId="0" applyFont="1" applyFill="1" applyBorder="1" applyAlignment="1" applyProtection="1">
      <alignment horizontal="left" vertical="center" wrapText="1" indent="1"/>
      <protection locked="0"/>
    </xf>
    <xf numFmtId="207" fontId="2" fillId="0" borderId="20" xfId="79" applyNumberFormat="1" applyFont="1" applyFill="1" applyBorder="1" applyAlignment="1" applyProtection="1">
      <alignment horizontal="center" vertical="center" shrinkToFit="1"/>
      <protection hidden="1"/>
    </xf>
    <xf numFmtId="207" fontId="2" fillId="0" borderId="27" xfId="79" applyNumberFormat="1" applyFont="1" applyFill="1" applyBorder="1" applyAlignment="1" applyProtection="1">
      <alignment horizontal="center" vertical="center" shrinkToFit="1"/>
      <protection hidden="1"/>
    </xf>
    <xf numFmtId="208" fontId="2" fillId="0" borderId="24" xfId="79" applyNumberFormat="1" applyFont="1" applyFill="1" applyBorder="1" applyAlignment="1" applyProtection="1">
      <alignment horizontal="center" vertical="center" shrinkToFit="1"/>
      <protection hidden="1"/>
    </xf>
    <xf numFmtId="208" fontId="2" fillId="0" borderId="22" xfId="79" applyNumberFormat="1" applyFont="1" applyFill="1" applyBorder="1" applyAlignment="1" applyProtection="1">
      <alignment horizontal="center" vertical="center" shrinkToFit="1"/>
      <protection hidden="1"/>
    </xf>
    <xf numFmtId="208" fontId="2" fillId="0" borderId="30" xfId="79" applyNumberFormat="1" applyFont="1" applyFill="1" applyBorder="1" applyAlignment="1" applyProtection="1">
      <alignment horizontal="center" vertical="center" shrinkToFit="1"/>
      <protection hidden="1"/>
    </xf>
    <xf numFmtId="208" fontId="2" fillId="0" borderId="23" xfId="79" applyNumberFormat="1" applyFont="1" applyFill="1" applyBorder="1" applyAlignment="1" applyProtection="1">
      <alignment horizontal="center" vertical="center" shrinkToFit="1"/>
      <protection hidden="1"/>
    </xf>
    <xf numFmtId="208" fontId="2" fillId="0" borderId="21" xfId="79" applyNumberFormat="1" applyFont="1" applyFill="1" applyBorder="1" applyAlignment="1" applyProtection="1">
      <alignment horizontal="center" vertical="center" shrinkToFit="1"/>
      <protection hidden="1"/>
    </xf>
    <xf numFmtId="208" fontId="2" fillId="0" borderId="19" xfId="79" applyNumberFormat="1" applyFont="1" applyFill="1" applyBorder="1" applyAlignment="1" applyProtection="1">
      <alignment horizontal="center" vertical="center" shrinkToFit="1"/>
      <protection hidden="1"/>
    </xf>
    <xf numFmtId="218" fontId="2" fillId="0" borderId="20" xfId="79" applyNumberFormat="1" applyFont="1" applyFill="1" applyBorder="1" applyAlignment="1" applyProtection="1">
      <alignment horizontal="center" vertical="center" shrinkToFit="1"/>
      <protection locked="0"/>
    </xf>
    <xf numFmtId="218" fontId="2" fillId="0" borderId="27" xfId="79" applyNumberFormat="1"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protection hidden="1"/>
    </xf>
    <xf numFmtId="0" fontId="16" fillId="0" borderId="25" xfId="0" applyFont="1" applyFill="1" applyBorder="1" applyAlignment="1" applyProtection="1">
      <alignment horizontal="center" vertical="center"/>
      <protection hidden="1"/>
    </xf>
    <xf numFmtId="0" fontId="16" fillId="0" borderId="22" xfId="0"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hidden="1"/>
    </xf>
    <xf numFmtId="0" fontId="16" fillId="0" borderId="26"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protection hidden="1"/>
    </xf>
    <xf numFmtId="0" fontId="16" fillId="0" borderId="24" xfId="0" applyFont="1" applyFill="1" applyBorder="1" applyAlignment="1" applyProtection="1">
      <alignment horizontal="center" vertical="center" wrapText="1"/>
      <protection hidden="1"/>
    </xf>
    <xf numFmtId="0" fontId="16" fillId="0" borderId="30" xfId="0" applyFont="1" applyFill="1" applyBorder="1" applyAlignment="1" applyProtection="1">
      <alignment horizontal="center" vertical="center" wrapText="1"/>
      <protection hidden="1"/>
    </xf>
    <xf numFmtId="205" fontId="16" fillId="0" borderId="30" xfId="0" applyNumberFormat="1" applyFont="1" applyFill="1" applyBorder="1" applyAlignment="1" applyProtection="1">
      <alignment horizontal="center" vertical="center"/>
      <protection hidden="1"/>
    </xf>
    <xf numFmtId="205" fontId="16" fillId="0" borderId="26" xfId="0" applyNumberFormat="1" applyFont="1" applyFill="1" applyBorder="1" applyAlignment="1" applyProtection="1">
      <alignment horizontal="center" vertical="center"/>
      <protection hidden="1"/>
    </xf>
    <xf numFmtId="205" fontId="16" fillId="0" borderId="23" xfId="0" applyNumberFormat="1"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hidden="1"/>
    </xf>
    <xf numFmtId="207" fontId="2" fillId="0" borderId="20" xfId="0" applyNumberFormat="1" applyFont="1" applyFill="1" applyBorder="1" applyAlignment="1" applyProtection="1">
      <alignment horizontal="center" vertical="center"/>
      <protection hidden="1"/>
    </xf>
    <xf numFmtId="207" fontId="2" fillId="0" borderId="33" xfId="0" applyNumberFormat="1" applyFont="1" applyFill="1" applyBorder="1" applyAlignment="1" applyProtection="1">
      <alignment horizontal="center" vertical="center"/>
      <protection hidden="1"/>
    </xf>
    <xf numFmtId="207" fontId="2" fillId="0" borderId="27" xfId="0" applyNumberFormat="1" applyFont="1" applyFill="1" applyBorder="1" applyAlignment="1" applyProtection="1">
      <alignment horizontal="center" vertical="center"/>
      <protection hidden="1"/>
    </xf>
    <xf numFmtId="0" fontId="2" fillId="0" borderId="21" xfId="0" applyFont="1" applyFill="1" applyBorder="1" applyAlignment="1" applyProtection="1">
      <alignment horizontal="left" vertical="center" wrapText="1" indent="1"/>
      <protection hidden="1"/>
    </xf>
    <xf numFmtId="207" fontId="2" fillId="0" borderId="24" xfId="0" applyNumberFormat="1" applyFont="1" applyFill="1" applyBorder="1" applyAlignment="1" applyProtection="1">
      <alignment horizontal="center" vertical="center" wrapText="1"/>
      <protection hidden="1"/>
    </xf>
    <xf numFmtId="207" fontId="2" fillId="0" borderId="25" xfId="0" applyNumberFormat="1" applyFont="1" applyFill="1" applyBorder="1" applyAlignment="1" applyProtection="1">
      <alignment horizontal="center" vertical="center" wrapText="1"/>
      <protection hidden="1"/>
    </xf>
    <xf numFmtId="207" fontId="2" fillId="0" borderId="22" xfId="0" applyNumberFormat="1" applyFont="1" applyFill="1" applyBorder="1" applyAlignment="1" applyProtection="1">
      <alignment horizontal="center" vertical="center" wrapText="1"/>
      <protection hidden="1"/>
    </xf>
    <xf numFmtId="0" fontId="2" fillId="0" borderId="19" xfId="0" applyFont="1" applyFill="1" applyBorder="1" applyAlignment="1" applyProtection="1">
      <alignment horizontal="left" vertical="center" wrapText="1" indent="1"/>
      <protection hidden="1"/>
    </xf>
    <xf numFmtId="207" fontId="2" fillId="0" borderId="30" xfId="0" applyNumberFormat="1" applyFont="1" applyFill="1" applyBorder="1" applyAlignment="1" applyProtection="1">
      <alignment horizontal="center" vertical="center"/>
      <protection locked="0"/>
    </xf>
    <xf numFmtId="207" fontId="2" fillId="0" borderId="26" xfId="0" applyNumberFormat="1" applyFont="1" applyFill="1" applyBorder="1" applyAlignment="1" applyProtection="1">
      <alignment horizontal="center" vertical="center"/>
      <protection locked="0"/>
    </xf>
    <xf numFmtId="207" fontId="2" fillId="0" borderId="23"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wrapText="1" indent="1"/>
      <protection hidden="1"/>
    </xf>
    <xf numFmtId="207" fontId="2" fillId="0" borderId="20" xfId="0" applyNumberFormat="1" applyFont="1" applyFill="1" applyBorder="1" applyAlignment="1" applyProtection="1">
      <alignment horizontal="center" vertical="center"/>
      <protection locked="0"/>
    </xf>
    <xf numFmtId="207" fontId="2" fillId="0" borderId="33" xfId="0" applyNumberFormat="1" applyFont="1" applyFill="1" applyBorder="1" applyAlignment="1" applyProtection="1">
      <alignment horizontal="center" vertical="center"/>
      <protection locked="0"/>
    </xf>
    <xf numFmtId="207" fontId="2" fillId="0" borderId="27" xfId="0" applyNumberFormat="1" applyFont="1" applyFill="1" applyBorder="1" applyAlignment="1" applyProtection="1">
      <alignment horizontal="center" vertical="center"/>
      <protection locked="0"/>
    </xf>
    <xf numFmtId="208" fontId="2" fillId="0" borderId="20" xfId="0" applyNumberFormat="1" applyFont="1" applyFill="1" applyBorder="1" applyAlignment="1" applyProtection="1">
      <alignment horizontal="center"/>
      <protection hidden="1"/>
    </xf>
    <xf numFmtId="208" fontId="2" fillId="0" borderId="33" xfId="0" applyNumberFormat="1" applyFont="1" applyFill="1" applyBorder="1" applyAlignment="1" applyProtection="1">
      <alignment horizontal="center"/>
      <protection hidden="1"/>
    </xf>
    <xf numFmtId="208" fontId="2" fillId="0" borderId="27" xfId="0" applyNumberFormat="1" applyFont="1" applyFill="1" applyBorder="1" applyAlignment="1" applyProtection="1">
      <alignment horizontal="center"/>
      <protection hidden="1"/>
    </xf>
    <xf numFmtId="207" fontId="2" fillId="0" borderId="24" xfId="0" applyNumberFormat="1" applyFont="1" applyFill="1" applyBorder="1" applyAlignment="1" applyProtection="1">
      <alignment/>
      <protection hidden="1"/>
    </xf>
    <xf numFmtId="207" fontId="2" fillId="0" borderId="25" xfId="0" applyNumberFormat="1" applyFont="1" applyFill="1" applyBorder="1" applyAlignment="1" applyProtection="1">
      <alignment/>
      <protection hidden="1"/>
    </xf>
    <xf numFmtId="207" fontId="2" fillId="0" borderId="22" xfId="0" applyNumberFormat="1" applyFont="1" applyFill="1" applyBorder="1" applyAlignment="1" applyProtection="1">
      <alignment/>
      <protection hidden="1"/>
    </xf>
    <xf numFmtId="208" fontId="2" fillId="0" borderId="30" xfId="0" applyNumberFormat="1" applyFont="1" applyFill="1" applyBorder="1" applyAlignment="1" applyProtection="1">
      <alignment horizontal="center" vertical="center"/>
      <protection locked="0"/>
    </xf>
    <xf numFmtId="208" fontId="2" fillId="0" borderId="26" xfId="0" applyNumberFormat="1" applyFont="1" applyFill="1" applyBorder="1" applyAlignment="1" applyProtection="1">
      <alignment horizontal="center" vertical="center"/>
      <protection locked="0"/>
    </xf>
    <xf numFmtId="208" fontId="2" fillId="0" borderId="23" xfId="0" applyNumberFormat="1" applyFont="1" applyFill="1" applyBorder="1" applyAlignment="1" applyProtection="1">
      <alignment horizontal="center" vertical="center"/>
      <protection locked="0"/>
    </xf>
    <xf numFmtId="208" fontId="2" fillId="0" borderId="20" xfId="0" applyNumberFormat="1" applyFont="1" applyFill="1" applyBorder="1" applyAlignment="1" applyProtection="1">
      <alignment horizontal="center" vertical="center"/>
      <protection locked="0"/>
    </xf>
    <xf numFmtId="208" fontId="2" fillId="0" borderId="33" xfId="0" applyNumberFormat="1" applyFont="1" applyFill="1" applyBorder="1" applyAlignment="1" applyProtection="1">
      <alignment horizontal="center" vertical="center"/>
      <protection locked="0"/>
    </xf>
    <xf numFmtId="208" fontId="2" fillId="0" borderId="27" xfId="0" applyNumberFormat="1" applyFont="1" applyFill="1" applyBorder="1" applyAlignment="1" applyProtection="1">
      <alignment horizontal="center" vertical="center"/>
      <protection locked="0"/>
    </xf>
    <xf numFmtId="0" fontId="0" fillId="0" borderId="24" xfId="0" applyFill="1" applyBorder="1" applyAlignment="1" applyProtection="1">
      <alignment/>
      <protection hidden="1"/>
    </xf>
    <xf numFmtId="0" fontId="0" fillId="0" borderId="25" xfId="0" applyFill="1" applyBorder="1" applyAlignment="1" applyProtection="1">
      <alignment/>
      <protection hidden="1"/>
    </xf>
    <xf numFmtId="0" fontId="0" fillId="0" borderId="22" xfId="0" applyFill="1" applyBorder="1" applyAlignment="1" applyProtection="1">
      <alignment/>
      <protection hidden="1"/>
    </xf>
    <xf numFmtId="207" fontId="2" fillId="0" borderId="30" xfId="0" applyNumberFormat="1" applyFont="1" applyFill="1" applyBorder="1" applyAlignment="1" applyProtection="1">
      <alignment horizontal="center"/>
      <protection locked="0"/>
    </xf>
    <xf numFmtId="207" fontId="2" fillId="0" borderId="26" xfId="0" applyNumberFormat="1" applyFont="1" applyFill="1" applyBorder="1" applyAlignment="1" applyProtection="1">
      <alignment horizontal="center"/>
      <protection locked="0"/>
    </xf>
    <xf numFmtId="207" fontId="2" fillId="0" borderId="23" xfId="0" applyNumberFormat="1" applyFont="1" applyFill="1" applyBorder="1" applyAlignment="1" applyProtection="1">
      <alignment horizontal="center"/>
      <protection locked="0"/>
    </xf>
    <xf numFmtId="216" fontId="2" fillId="0" borderId="20" xfId="0" applyNumberFormat="1" applyFont="1" applyFill="1" applyBorder="1" applyAlignment="1" applyProtection="1">
      <alignment horizontal="center"/>
      <protection hidden="1"/>
    </xf>
    <xf numFmtId="216" fontId="2" fillId="0" borderId="33" xfId="0" applyNumberFormat="1" applyFont="1" applyFill="1" applyBorder="1" applyAlignment="1" applyProtection="1">
      <alignment horizontal="center"/>
      <protection hidden="1"/>
    </xf>
    <xf numFmtId="216" fontId="2" fillId="0" borderId="27" xfId="0" applyNumberFormat="1" applyFont="1" applyFill="1" applyBorder="1" applyAlignment="1" applyProtection="1">
      <alignment horizontal="center"/>
      <protection hidden="1"/>
    </xf>
    <xf numFmtId="207" fontId="2" fillId="0" borderId="24" xfId="0" applyNumberFormat="1" applyFont="1" applyFill="1" applyBorder="1" applyAlignment="1" applyProtection="1">
      <alignment horizontal="center" vertical="center" wrapText="1"/>
      <protection/>
    </xf>
    <xf numFmtId="207" fontId="2" fillId="0" borderId="25" xfId="0" applyNumberFormat="1" applyFont="1" applyFill="1" applyBorder="1" applyAlignment="1" applyProtection="1">
      <alignment horizontal="center" vertical="center" wrapText="1"/>
      <protection/>
    </xf>
    <xf numFmtId="207" fontId="2" fillId="0" borderId="22" xfId="0" applyNumberFormat="1" applyFont="1" applyFill="1" applyBorder="1" applyAlignment="1" applyProtection="1">
      <alignment horizontal="center" vertical="center" wrapText="1"/>
      <protection/>
    </xf>
    <xf numFmtId="0" fontId="2" fillId="0" borderId="25" xfId="0" applyFont="1" applyFill="1" applyBorder="1" applyAlignment="1" applyProtection="1">
      <alignment horizontal="left" vertical="center" wrapText="1"/>
      <protection hidden="1"/>
    </xf>
    <xf numFmtId="0" fontId="2" fillId="0" borderId="22" xfId="0" applyFont="1" applyFill="1" applyBorder="1" applyAlignment="1" applyProtection="1">
      <alignment horizontal="left" vertical="center" wrapText="1"/>
      <protection hidden="1"/>
    </xf>
    <xf numFmtId="49" fontId="2" fillId="0" borderId="21" xfId="0" applyNumberFormat="1" applyFont="1" applyFill="1" applyBorder="1" applyAlignment="1" applyProtection="1">
      <alignment horizontal="center" vertical="center" wrapText="1"/>
      <protection hidden="1"/>
    </xf>
    <xf numFmtId="49" fontId="2" fillId="0" borderId="29" xfId="0" applyNumberFormat="1" applyFont="1" applyFill="1" applyBorder="1" applyAlignment="1" applyProtection="1">
      <alignment horizontal="center" vertical="center" wrapText="1"/>
      <protection hidden="1"/>
    </xf>
    <xf numFmtId="207" fontId="2" fillId="0" borderId="24" xfId="0" applyNumberFormat="1" applyFont="1" applyFill="1" applyBorder="1" applyAlignment="1" applyProtection="1">
      <alignment horizontal="center" vertical="center"/>
      <protection/>
    </xf>
    <xf numFmtId="207" fontId="2" fillId="0" borderId="25" xfId="0" applyNumberFormat="1" applyFont="1" applyFill="1" applyBorder="1" applyAlignment="1" applyProtection="1">
      <alignment horizontal="center" vertical="center"/>
      <protection/>
    </xf>
    <xf numFmtId="207" fontId="2" fillId="0" borderId="22" xfId="0" applyNumberFormat="1" applyFont="1" applyFill="1" applyBorder="1" applyAlignment="1" applyProtection="1">
      <alignment horizontal="center" vertical="center"/>
      <protection/>
    </xf>
    <xf numFmtId="219" fontId="2" fillId="0" borderId="28" xfId="0" applyNumberFormat="1" applyFont="1" applyFill="1" applyBorder="1" applyAlignment="1" applyProtection="1">
      <alignment/>
      <protection hidden="1"/>
    </xf>
    <xf numFmtId="219" fontId="2" fillId="0" borderId="0" xfId="0" applyNumberFormat="1" applyFont="1" applyFill="1" applyBorder="1" applyAlignment="1" applyProtection="1">
      <alignment/>
      <protection hidden="1"/>
    </xf>
    <xf numFmtId="217" fontId="2" fillId="0" borderId="0" xfId="0" applyNumberFormat="1" applyFont="1" applyFill="1" applyBorder="1" applyAlignment="1" applyProtection="1">
      <alignment horizontal="left" vertical="center" wrapText="1"/>
      <protection hidden="1"/>
    </xf>
    <xf numFmtId="217" fontId="2" fillId="0" borderId="34" xfId="0" applyNumberFormat="1" applyFont="1" applyFill="1" applyBorder="1" applyAlignment="1" applyProtection="1">
      <alignment horizontal="left" vertical="center" wrapText="1"/>
      <protection hidden="1"/>
    </xf>
    <xf numFmtId="0" fontId="2" fillId="0" borderId="19" xfId="0" applyFont="1" applyFill="1" applyBorder="1" applyAlignment="1" applyProtection="1">
      <alignment horizontal="left" vertical="center" wrapText="1"/>
      <protection hidden="1"/>
    </xf>
    <xf numFmtId="207" fontId="2" fillId="0" borderId="20" xfId="0" applyNumberFormat="1" applyFont="1" applyFill="1" applyBorder="1" applyAlignment="1" applyProtection="1">
      <alignment horizontal="center"/>
      <protection locked="0"/>
    </xf>
    <xf numFmtId="207" fontId="2" fillId="0" borderId="33" xfId="0" applyNumberFormat="1" applyFont="1" applyFill="1" applyBorder="1" applyAlignment="1" applyProtection="1">
      <alignment horizontal="center"/>
      <protection locked="0"/>
    </xf>
    <xf numFmtId="207" fontId="2" fillId="0" borderId="27" xfId="0" applyNumberFormat="1" applyFont="1" applyFill="1" applyBorder="1" applyAlignment="1" applyProtection="1">
      <alignment horizontal="center"/>
      <protection locked="0"/>
    </xf>
    <xf numFmtId="219" fontId="2" fillId="0" borderId="30" xfId="0" applyNumberFormat="1" applyFont="1" applyFill="1" applyBorder="1" applyAlignment="1" applyProtection="1">
      <alignment/>
      <protection hidden="1"/>
    </xf>
    <xf numFmtId="219" fontId="2" fillId="0" borderId="26" xfId="0" applyNumberFormat="1" applyFont="1" applyFill="1" applyBorder="1" applyAlignment="1" applyProtection="1">
      <alignment/>
      <protection hidden="1"/>
    </xf>
    <xf numFmtId="215" fontId="16" fillId="0" borderId="24" xfId="0" applyNumberFormat="1" applyFont="1" applyFill="1" applyBorder="1" applyAlignment="1" applyProtection="1" quotePrefix="1">
      <alignment horizontal="center" vertical="center" wrapText="1"/>
      <protection hidden="1"/>
    </xf>
    <xf numFmtId="215" fontId="16" fillId="0" borderId="25" xfId="0" applyNumberFormat="1" applyFont="1" applyFill="1" applyBorder="1" applyAlignment="1" applyProtection="1">
      <alignment horizontal="center" vertical="center" wrapText="1"/>
      <protection hidden="1"/>
    </xf>
    <xf numFmtId="213" fontId="16" fillId="0" borderId="22" xfId="0" applyNumberFormat="1" applyFont="1" applyFill="1" applyBorder="1" applyAlignment="1" applyProtection="1">
      <alignment horizontal="center" vertical="center" wrapText="1"/>
      <protection hidden="1"/>
    </xf>
    <xf numFmtId="213" fontId="16" fillId="0" borderId="24" xfId="0" applyNumberFormat="1" applyFont="1" applyFill="1" applyBorder="1" applyAlignment="1" applyProtection="1" quotePrefix="1">
      <alignment horizontal="center" vertical="center" wrapText="1"/>
      <protection hidden="1"/>
    </xf>
    <xf numFmtId="213" fontId="16" fillId="0" borderId="25" xfId="0" applyNumberFormat="1" applyFont="1" applyFill="1" applyBorder="1" applyAlignment="1" applyProtection="1">
      <alignment horizontal="center" vertical="center" wrapText="1"/>
      <protection hidden="1"/>
    </xf>
    <xf numFmtId="205" fontId="16" fillId="0" borderId="30" xfId="0" applyNumberFormat="1" applyFont="1" applyFill="1" applyBorder="1" applyAlignment="1" applyProtection="1" quotePrefix="1">
      <alignment horizontal="center" vertical="center" wrapText="1"/>
      <protection hidden="1"/>
    </xf>
    <xf numFmtId="205" fontId="16" fillId="0" borderId="26" xfId="0" applyNumberFormat="1" applyFont="1" applyFill="1" applyBorder="1" applyAlignment="1" applyProtection="1" quotePrefix="1">
      <alignment horizontal="center" vertical="center" wrapText="1"/>
      <protection hidden="1"/>
    </xf>
    <xf numFmtId="205" fontId="16" fillId="0" borderId="23" xfId="0" applyNumberFormat="1" applyFont="1" applyFill="1" applyBorder="1" applyAlignment="1" applyProtection="1" quotePrefix="1">
      <alignment horizontal="center" vertical="center" wrapText="1"/>
      <protection hidden="1"/>
    </xf>
    <xf numFmtId="216" fontId="2" fillId="0" borderId="20" xfId="0" applyNumberFormat="1" applyFont="1" applyFill="1" applyBorder="1" applyAlignment="1" applyProtection="1">
      <alignment horizontal="center"/>
      <protection locked="0"/>
    </xf>
    <xf numFmtId="216" fontId="2" fillId="0" borderId="33" xfId="0" applyNumberFormat="1" applyFont="1" applyFill="1" applyBorder="1" applyAlignment="1" applyProtection="1">
      <alignment horizontal="center"/>
      <protection locked="0"/>
    </xf>
    <xf numFmtId="216" fontId="2" fillId="0" borderId="27" xfId="0" applyNumberFormat="1" applyFont="1" applyFill="1" applyBorder="1" applyAlignment="1" applyProtection="1">
      <alignment horizontal="center"/>
      <protection locked="0"/>
    </xf>
    <xf numFmtId="207" fontId="2" fillId="0" borderId="20" xfId="0" applyNumberFormat="1" applyFont="1" applyFill="1" applyBorder="1" applyAlignment="1" applyProtection="1">
      <alignment horizontal="center"/>
      <protection hidden="1"/>
    </xf>
    <xf numFmtId="207" fontId="2" fillId="0" borderId="33" xfId="0" applyNumberFormat="1" applyFont="1" applyFill="1" applyBorder="1" applyAlignment="1" applyProtection="1">
      <alignment horizontal="center"/>
      <protection hidden="1"/>
    </xf>
    <xf numFmtId="207" fontId="2" fillId="0" borderId="27" xfId="0" applyNumberFormat="1" applyFont="1" applyFill="1" applyBorder="1" applyAlignment="1" applyProtection="1">
      <alignment horizontal="center"/>
      <protection hidden="1"/>
    </xf>
    <xf numFmtId="208" fontId="2" fillId="0" borderId="20" xfId="0" applyNumberFormat="1" applyFont="1" applyFill="1" applyBorder="1" applyAlignment="1" applyProtection="1">
      <alignment horizontal="center"/>
      <protection locked="0"/>
    </xf>
    <xf numFmtId="208" fontId="2" fillId="0" borderId="33" xfId="0" applyNumberFormat="1" applyFont="1" applyFill="1" applyBorder="1" applyAlignment="1" applyProtection="1">
      <alignment horizontal="center"/>
      <protection locked="0"/>
    </xf>
    <xf numFmtId="208" fontId="2" fillId="0" borderId="27" xfId="0" applyNumberFormat="1" applyFont="1" applyFill="1" applyBorder="1" applyAlignment="1" applyProtection="1">
      <alignment horizontal="center"/>
      <protection locked="0"/>
    </xf>
    <xf numFmtId="211" fontId="2" fillId="0" borderId="20" xfId="0" applyNumberFormat="1" applyFont="1" applyFill="1" applyBorder="1" applyAlignment="1" applyProtection="1">
      <alignment horizontal="center" vertical="center"/>
      <protection locked="0"/>
    </xf>
    <xf numFmtId="211" fontId="2" fillId="0" borderId="33" xfId="0" applyNumberFormat="1" applyFont="1" applyFill="1" applyBorder="1" applyAlignment="1" applyProtection="1">
      <alignment horizontal="center" vertical="center"/>
      <protection locked="0"/>
    </xf>
    <xf numFmtId="211" fontId="2" fillId="0" borderId="27" xfId="0" applyNumberFormat="1" applyFont="1" applyFill="1" applyBorder="1" applyAlignment="1" applyProtection="1">
      <alignment horizontal="center" vertical="center"/>
      <protection locked="0"/>
    </xf>
  </cellXfs>
  <cellStyles count="68">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_Бух отчетность из 1С"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3;&#1072;&#1083;&#1072;&#1085;&#1089;%20&#1089;&#1074;&#1086;&#1076;&#1085;&#1099;&#1081;%204%20&#1082;&#1074;%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екомендации"/>
      <sheetName val="Баланс"/>
      <sheetName val="Прил.2"/>
      <sheetName val="Прил.3"/>
      <sheetName val="Прил.4"/>
      <sheetName val="Прил.5"/>
      <sheetName val="Чистые активы"/>
      <sheetName val="Анализ фин.сост."/>
      <sheetName val="Анализ разд. I и II"/>
      <sheetName val="Анализ разд. III-V"/>
      <sheetName val="Рентабельность"/>
      <sheetName val="Норм.коэффиц."/>
      <sheetName val="Увязки внутри форм"/>
      <sheetName val="Увязки межд.форм."/>
    </sheetNames>
    <sheetDataSet>
      <sheetData sheetId="1">
        <row r="70">
          <cell r="F70">
            <v>1096</v>
          </cell>
          <cell r="G70">
            <v>1096</v>
          </cell>
        </row>
        <row r="71">
          <cell r="F71">
            <v>0</v>
          </cell>
          <cell r="G71">
            <v>0</v>
          </cell>
        </row>
        <row r="72">
          <cell r="F72">
            <v>0</v>
          </cell>
          <cell r="G72">
            <v>0</v>
          </cell>
        </row>
        <row r="73">
          <cell r="F73">
            <v>1713</v>
          </cell>
          <cell r="G73">
            <v>1713</v>
          </cell>
        </row>
        <row r="74">
          <cell r="F74">
            <v>22174</v>
          </cell>
          <cell r="G74">
            <v>19416</v>
          </cell>
        </row>
        <row r="75">
          <cell r="F75">
            <v>2954</v>
          </cell>
          <cell r="G75">
            <v>3173</v>
          </cell>
        </row>
        <row r="76">
          <cell r="F76">
            <v>0</v>
          </cell>
          <cell r="G76">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zess.by" TargetMode="External" /><Relationship Id="rId2" Type="http://schemas.openxmlformats.org/officeDocument/2006/relationships/hyperlink" Target="http://www.zess.by/"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B2:V15"/>
  <sheetViews>
    <sheetView showGridLines="0" workbookViewId="0" topLeftCell="A1">
      <selection activeCell="C16" sqref="C16"/>
    </sheetView>
  </sheetViews>
  <sheetFormatPr defaultColWidth="9.00390625" defaultRowHeight="12.75"/>
  <cols>
    <col min="1" max="1" width="1.00390625" style="1" customWidth="1"/>
    <col min="2" max="2" width="50.00390625" style="1" customWidth="1"/>
    <col min="3" max="3" width="11.00390625" style="1" customWidth="1"/>
    <col min="4" max="4" width="62.375" style="1" customWidth="1"/>
    <col min="5" max="5" width="21.25390625" style="1" customWidth="1"/>
    <col min="6" max="6" width="33.75390625" style="1" customWidth="1"/>
    <col min="7" max="16384" width="9.125" style="1" customWidth="1"/>
  </cols>
  <sheetData>
    <row r="1" ht="6" customHeight="1"/>
    <row r="2" spans="2:6" ht="39.75" customHeight="1">
      <c r="B2" s="104" t="s">
        <v>190</v>
      </c>
      <c r="C2" s="104"/>
      <c r="D2" s="28" t="s">
        <v>200</v>
      </c>
      <c r="E2" s="25"/>
      <c r="F2" s="25"/>
    </row>
    <row r="3" spans="2:6" ht="39.75" customHeight="1">
      <c r="B3" s="104" t="s">
        <v>67</v>
      </c>
      <c r="C3" s="104"/>
      <c r="D3" s="28" t="s">
        <v>201</v>
      </c>
      <c r="E3" s="25"/>
      <c r="F3" s="25"/>
    </row>
    <row r="4" spans="2:6" ht="39.75" customHeight="1">
      <c r="B4" s="104" t="s">
        <v>52</v>
      </c>
      <c r="C4" s="104"/>
      <c r="D4" s="28" t="s">
        <v>202</v>
      </c>
      <c r="E4" s="25"/>
      <c r="F4" s="25"/>
    </row>
    <row r="5" spans="2:6" ht="39.75" customHeight="1">
      <c r="B5" s="104" t="s">
        <v>191</v>
      </c>
      <c r="C5" s="104"/>
      <c r="D5" s="28" t="s">
        <v>203</v>
      </c>
      <c r="E5" s="25"/>
      <c r="F5" s="25"/>
    </row>
    <row r="6" spans="2:6" ht="39.75" customHeight="1">
      <c r="B6" s="104" t="s">
        <v>68</v>
      </c>
      <c r="C6" s="104"/>
      <c r="D6" s="28" t="s">
        <v>207</v>
      </c>
      <c r="E6" s="25"/>
      <c r="F6" s="25"/>
    </row>
    <row r="7" spans="2:6" ht="39.75" customHeight="1">
      <c r="B7" s="104" t="s">
        <v>69</v>
      </c>
      <c r="C7" s="104"/>
      <c r="D7" s="29" t="s">
        <v>204</v>
      </c>
      <c r="E7" s="25"/>
      <c r="F7" s="25"/>
    </row>
    <row r="8" spans="2:6" ht="39.75" customHeight="1">
      <c r="B8" s="104" t="s">
        <v>70</v>
      </c>
      <c r="C8" s="104"/>
      <c r="D8" s="29" t="s">
        <v>205</v>
      </c>
      <c r="E8" s="25"/>
      <c r="F8" s="25"/>
    </row>
    <row r="9" ht="12.75">
      <c r="V9" s="1" t="s">
        <v>192</v>
      </c>
    </row>
    <row r="10" ht="12.75">
      <c r="V10" s="1" t="s">
        <v>193</v>
      </c>
    </row>
    <row r="11" ht="12.75">
      <c r="V11" s="1" t="s">
        <v>194</v>
      </c>
    </row>
    <row r="13" spans="3:6" ht="12.75">
      <c r="C13" s="102"/>
      <c r="D13" s="102"/>
      <c r="E13" s="102"/>
      <c r="F13" s="102"/>
    </row>
    <row r="14" spans="2:6" ht="25.5">
      <c r="B14" s="103" t="s">
        <v>197</v>
      </c>
      <c r="C14" s="103"/>
      <c r="D14" s="103"/>
      <c r="E14" s="26"/>
      <c r="F14" s="26"/>
    </row>
    <row r="15" spans="2:6" ht="25.5">
      <c r="B15" s="27" t="s">
        <v>195</v>
      </c>
      <c r="C15" s="24">
        <v>2022</v>
      </c>
      <c r="D15" s="26" t="s">
        <v>196</v>
      </c>
      <c r="F15" s="26"/>
    </row>
  </sheetData>
  <sheetProtection/>
  <mergeCells count="9">
    <mergeCell ref="C13:F13"/>
    <mergeCell ref="B14:D14"/>
    <mergeCell ref="B8:C8"/>
    <mergeCell ref="B2:C2"/>
    <mergeCell ref="B3:C3"/>
    <mergeCell ref="B4:C4"/>
    <mergeCell ref="B5:C5"/>
    <mergeCell ref="B6:C6"/>
    <mergeCell ref="B7:C7"/>
  </mergeCells>
  <hyperlinks>
    <hyperlink ref="D7" r:id="rId1" display="info@zess.by"/>
    <hyperlink ref="D8" r:id="rId2" display="www.zess.by"/>
  </hyperlinks>
  <printOptions/>
  <pageMargins left="0.537401575" right="0.537401575" top="1" bottom="1" header="0.5" footer="0.5"/>
  <pageSetup horizontalDpi="300" verticalDpi="300" orientation="portrait" paperSize="9" scale="74" r:id="rId5"/>
  <legacyDrawing r:id="rId4"/>
</worksheet>
</file>

<file path=xl/worksheets/sheet2.xml><?xml version="1.0" encoding="utf-8"?>
<worksheet xmlns="http://schemas.openxmlformats.org/spreadsheetml/2006/main" xmlns:r="http://schemas.openxmlformats.org/officeDocument/2006/relationships">
  <sheetPr>
    <tabColor rgb="FF00B050"/>
  </sheetPr>
  <dimension ref="B1:F79"/>
  <sheetViews>
    <sheetView zoomScalePageLayoutView="0" workbookViewId="0" topLeftCell="A64">
      <selection activeCell="I74" sqref="I74"/>
    </sheetView>
  </sheetViews>
  <sheetFormatPr defaultColWidth="9.00390625" defaultRowHeight="12.75"/>
  <cols>
    <col min="1" max="1" width="1.37890625" style="0" customWidth="1"/>
    <col min="2" max="2" width="47.25390625" style="0" customWidth="1"/>
    <col min="3" max="3" width="8.625" style="0" customWidth="1"/>
    <col min="4" max="4" width="8.875" style="0" customWidth="1"/>
    <col min="5" max="5" width="10.375" style="0" customWidth="1"/>
    <col min="6" max="6" width="10.125" style="0" customWidth="1"/>
  </cols>
  <sheetData>
    <row r="1" spans="2:6" ht="12.75">
      <c r="B1" s="117" t="s">
        <v>120</v>
      </c>
      <c r="C1" s="117"/>
      <c r="D1" s="117"/>
      <c r="E1" s="117"/>
      <c r="F1" s="117"/>
    </row>
    <row r="2" spans="2:6" ht="12.75">
      <c r="B2" s="117" t="s">
        <v>121</v>
      </c>
      <c r="C2" s="117"/>
      <c r="D2" s="117"/>
      <c r="E2" s="117"/>
      <c r="F2" s="117"/>
    </row>
    <row r="3" spans="2:6" ht="12.75">
      <c r="B3" s="118" t="s">
        <v>210</v>
      </c>
      <c r="C3" s="118"/>
      <c r="D3" s="118"/>
      <c r="E3" s="118"/>
      <c r="F3" s="118"/>
    </row>
    <row r="4" spans="2:6" ht="13.5" thickBot="1">
      <c r="B4" s="119" t="s">
        <v>140</v>
      </c>
      <c r="C4" s="119"/>
      <c r="D4" s="119"/>
      <c r="E4" s="119"/>
      <c r="F4" s="119"/>
    </row>
    <row r="5" spans="2:6" ht="39" thickBot="1">
      <c r="B5" s="113" t="s">
        <v>54</v>
      </c>
      <c r="C5" s="121"/>
      <c r="D5" s="114"/>
      <c r="E5" s="6" t="s">
        <v>122</v>
      </c>
      <c r="F5" s="6" t="s">
        <v>55</v>
      </c>
    </row>
    <row r="6" spans="2:6" ht="24.75" customHeight="1" thickBot="1">
      <c r="B6" s="122" t="s">
        <v>146</v>
      </c>
      <c r="C6" s="123"/>
      <c r="D6" s="124"/>
      <c r="E6" s="7" t="s">
        <v>66</v>
      </c>
      <c r="F6" s="7">
        <v>98.291</v>
      </c>
    </row>
    <row r="7" spans="2:6" ht="13.5" thickBot="1">
      <c r="B7" s="106" t="s">
        <v>71</v>
      </c>
      <c r="C7" s="120"/>
      <c r="D7" s="108"/>
      <c r="E7" s="7">
        <v>2991277</v>
      </c>
      <c r="F7" s="7">
        <v>98.291</v>
      </c>
    </row>
    <row r="8" spans="2:6" ht="24.75" customHeight="1" thickBot="1">
      <c r="B8" s="106" t="s">
        <v>139</v>
      </c>
      <c r="C8" s="120"/>
      <c r="D8" s="108"/>
      <c r="E8" s="7"/>
      <c r="F8" s="7"/>
    </row>
    <row r="9" spans="2:6" ht="13.5" thickBot="1">
      <c r="B9" s="106" t="s">
        <v>56</v>
      </c>
      <c r="C9" s="120"/>
      <c r="D9" s="108"/>
      <c r="E9" s="7"/>
      <c r="F9" s="7"/>
    </row>
    <row r="10" spans="2:6" ht="13.5" thickBot="1">
      <c r="B10" s="106" t="s">
        <v>72</v>
      </c>
      <c r="C10" s="120"/>
      <c r="D10" s="108"/>
      <c r="E10" s="7"/>
      <c r="F10" s="7"/>
    </row>
    <row r="11" spans="2:6" ht="13.5" thickBot="1">
      <c r="B11" s="106" t="s">
        <v>123</v>
      </c>
      <c r="C11" s="107"/>
      <c r="D11" s="108"/>
      <c r="E11" s="7"/>
      <c r="F11" s="7"/>
    </row>
    <row r="12" spans="2:6" ht="7.5" customHeight="1" thickBot="1">
      <c r="B12" s="12"/>
      <c r="C12" s="11"/>
      <c r="D12" s="12"/>
      <c r="E12" s="13"/>
      <c r="F12" s="13"/>
    </row>
    <row r="13" spans="2:6" ht="26.25" thickBot="1">
      <c r="B13" s="10" t="s">
        <v>144</v>
      </c>
      <c r="C13" s="14">
        <v>420</v>
      </c>
      <c r="D13" s="2"/>
      <c r="E13" s="2"/>
      <c r="F13" s="2"/>
    </row>
    <row r="14" spans="2:6" ht="13.5" thickBot="1">
      <c r="B14" s="2" t="s">
        <v>141</v>
      </c>
      <c r="C14" s="14">
        <v>1</v>
      </c>
      <c r="D14" s="2"/>
      <c r="E14" s="2"/>
      <c r="F14" s="2"/>
    </row>
    <row r="15" spans="2:6" ht="13.5" thickBot="1">
      <c r="B15" s="2" t="s">
        <v>142</v>
      </c>
      <c r="C15" s="14"/>
      <c r="D15" s="2"/>
      <c r="E15" s="2"/>
      <c r="F15" s="2"/>
    </row>
    <row r="16" spans="2:6" ht="13.5" thickBot="1">
      <c r="B16" s="2" t="s">
        <v>143</v>
      </c>
      <c r="C16" s="14">
        <v>419</v>
      </c>
      <c r="D16" s="2"/>
      <c r="E16" s="2"/>
      <c r="F16" s="2"/>
    </row>
    <row r="17" spans="2:6" ht="13.5" thickBot="1">
      <c r="B17" s="2" t="s">
        <v>142</v>
      </c>
      <c r="C17" s="14">
        <v>1</v>
      </c>
      <c r="D17" s="2"/>
      <c r="E17" s="2"/>
      <c r="F17" s="2"/>
    </row>
    <row r="18" spans="2:6" ht="13.5" thickBot="1">
      <c r="B18" s="2" t="s">
        <v>124</v>
      </c>
      <c r="C18" s="2"/>
      <c r="D18" s="2"/>
      <c r="E18" s="2"/>
      <c r="F18" s="2"/>
    </row>
    <row r="19" spans="2:6" ht="51.75" thickBot="1">
      <c r="B19" s="113" t="s">
        <v>57</v>
      </c>
      <c r="C19" s="114"/>
      <c r="D19" s="6" t="s">
        <v>145</v>
      </c>
      <c r="E19" s="6" t="s">
        <v>198</v>
      </c>
      <c r="F19" s="6" t="s">
        <v>199</v>
      </c>
    </row>
    <row r="20" spans="2:6" ht="26.25" thickBot="1">
      <c r="B20" s="111" t="s">
        <v>73</v>
      </c>
      <c r="C20" s="112"/>
      <c r="D20" s="4" t="s">
        <v>5</v>
      </c>
      <c r="E20" s="4">
        <v>277.2</v>
      </c>
      <c r="F20" s="4">
        <v>150.2</v>
      </c>
    </row>
    <row r="21" spans="2:6" ht="28.5" customHeight="1" thickBot="1">
      <c r="B21" s="111" t="s">
        <v>74</v>
      </c>
      <c r="C21" s="112"/>
      <c r="D21" s="4" t="s">
        <v>5</v>
      </c>
      <c r="E21" s="4">
        <v>277.2</v>
      </c>
      <c r="F21" s="4">
        <v>150.2</v>
      </c>
    </row>
    <row r="22" spans="2:6" ht="26.25" customHeight="1" thickBot="1">
      <c r="B22" s="111" t="s">
        <v>75</v>
      </c>
      <c r="C22" s="112"/>
      <c r="D22" s="4" t="s">
        <v>58</v>
      </c>
      <c r="E22" s="4">
        <v>0.09</v>
      </c>
      <c r="F22" s="4">
        <v>0.05</v>
      </c>
    </row>
    <row r="23" spans="2:6" ht="28.5" customHeight="1" thickBot="1">
      <c r="B23" s="111" t="s">
        <v>76</v>
      </c>
      <c r="C23" s="112"/>
      <c r="D23" s="4" t="s">
        <v>66</v>
      </c>
      <c r="E23" s="4" t="s">
        <v>66</v>
      </c>
      <c r="F23" s="4" t="s">
        <v>66</v>
      </c>
    </row>
    <row r="24" spans="2:6" ht="13.5" thickBot="1">
      <c r="B24" s="111" t="s">
        <v>59</v>
      </c>
      <c r="C24" s="112"/>
      <c r="D24" s="4" t="s">
        <v>58</v>
      </c>
      <c r="E24" s="4"/>
      <c r="F24" s="4"/>
    </row>
    <row r="25" spans="2:6" ht="13.5" thickBot="1">
      <c r="B25" s="111" t="s">
        <v>60</v>
      </c>
      <c r="C25" s="112"/>
      <c r="D25" s="4" t="s">
        <v>58</v>
      </c>
      <c r="E25" s="4"/>
      <c r="F25" s="4"/>
    </row>
    <row r="26" spans="2:6" ht="28.5" customHeight="1" thickBot="1">
      <c r="B26" s="111" t="s">
        <v>77</v>
      </c>
      <c r="C26" s="112"/>
      <c r="D26" s="4" t="s">
        <v>58</v>
      </c>
      <c r="E26" s="4">
        <v>0.09</v>
      </c>
      <c r="F26" s="4">
        <v>0.05</v>
      </c>
    </row>
    <row r="27" spans="2:6" ht="29.25" customHeight="1" thickBot="1">
      <c r="B27" s="111" t="s">
        <v>65</v>
      </c>
      <c r="C27" s="112"/>
      <c r="D27" s="4" t="s">
        <v>66</v>
      </c>
      <c r="E27" s="4" t="s">
        <v>66</v>
      </c>
      <c r="F27" s="4" t="s">
        <v>66</v>
      </c>
    </row>
    <row r="28" spans="2:6" ht="13.5" thickBot="1">
      <c r="B28" s="111" t="s">
        <v>59</v>
      </c>
      <c r="C28" s="112"/>
      <c r="D28" s="4" t="s">
        <v>58</v>
      </c>
      <c r="E28" s="4"/>
      <c r="F28" s="4"/>
    </row>
    <row r="29" spans="2:6" ht="13.5" thickBot="1">
      <c r="B29" s="111" t="s">
        <v>60</v>
      </c>
      <c r="C29" s="112"/>
      <c r="D29" s="4" t="s">
        <v>58</v>
      </c>
      <c r="E29" s="4"/>
      <c r="F29" s="4"/>
    </row>
    <row r="30" spans="2:6" ht="39" thickBot="1">
      <c r="B30" s="111" t="s">
        <v>78</v>
      </c>
      <c r="C30" s="112"/>
      <c r="D30" s="4" t="s">
        <v>62</v>
      </c>
      <c r="E30" s="4" t="s">
        <v>211</v>
      </c>
      <c r="F30" s="4" t="s">
        <v>209</v>
      </c>
    </row>
    <row r="31" spans="2:6" ht="26.25" thickBot="1">
      <c r="B31" s="111" t="s">
        <v>125</v>
      </c>
      <c r="C31" s="112"/>
      <c r="D31" s="4" t="s">
        <v>63</v>
      </c>
      <c r="E31" s="30">
        <v>44651</v>
      </c>
      <c r="F31" s="30">
        <v>44286</v>
      </c>
    </row>
    <row r="32" spans="2:6" ht="39" thickBot="1">
      <c r="B32" s="111" t="s">
        <v>61</v>
      </c>
      <c r="C32" s="112"/>
      <c r="D32" s="4" t="s">
        <v>63</v>
      </c>
      <c r="E32" s="4" t="s">
        <v>212</v>
      </c>
      <c r="F32" s="4" t="s">
        <v>213</v>
      </c>
    </row>
    <row r="33" spans="2:6" ht="16.5" customHeight="1" thickBot="1">
      <c r="B33" s="111" t="s">
        <v>79</v>
      </c>
      <c r="C33" s="112"/>
      <c r="D33" s="4" t="s">
        <v>58</v>
      </c>
      <c r="E33" s="4">
        <v>9.18</v>
      </c>
      <c r="F33" s="4">
        <v>8.32</v>
      </c>
    </row>
    <row r="34" spans="2:6" ht="27.75" customHeight="1" thickBot="1">
      <c r="B34" s="111" t="s">
        <v>147</v>
      </c>
      <c r="C34" s="112"/>
      <c r="D34" s="4" t="s">
        <v>6</v>
      </c>
      <c r="E34" s="4">
        <v>0</v>
      </c>
      <c r="F34" s="4">
        <v>0</v>
      </c>
    </row>
    <row r="35" spans="2:6" ht="15.75" customHeight="1" thickBot="1">
      <c r="B35" s="115" t="s">
        <v>50</v>
      </c>
      <c r="C35" s="116"/>
      <c r="D35" s="4" t="s">
        <v>66</v>
      </c>
      <c r="E35" s="4" t="s">
        <v>66</v>
      </c>
      <c r="F35" s="4" t="s">
        <v>66</v>
      </c>
    </row>
    <row r="36" spans="2:6" ht="39.75" customHeight="1" thickBot="1">
      <c r="B36" s="8" t="s">
        <v>126</v>
      </c>
      <c r="C36" s="4" t="s">
        <v>127</v>
      </c>
      <c r="D36" s="4" t="s">
        <v>6</v>
      </c>
      <c r="E36" s="109" t="s">
        <v>128</v>
      </c>
      <c r="F36" s="110"/>
    </row>
    <row r="37" spans="2:6" ht="13.5" thickBot="1">
      <c r="B37" s="3"/>
      <c r="C37" s="4"/>
      <c r="D37" s="4" t="s">
        <v>66</v>
      </c>
      <c r="E37" s="109"/>
      <c r="F37" s="110"/>
    </row>
    <row r="38" spans="2:6" ht="13.5" thickBot="1">
      <c r="B38" s="3"/>
      <c r="C38" s="4"/>
      <c r="D38" s="8" t="s">
        <v>66</v>
      </c>
      <c r="E38" s="109"/>
      <c r="F38" s="110"/>
    </row>
    <row r="39" spans="2:6" ht="13.5" thickBot="1">
      <c r="B39" s="3"/>
      <c r="C39" s="4"/>
      <c r="D39" s="8" t="s">
        <v>66</v>
      </c>
      <c r="E39" s="109"/>
      <c r="F39" s="110"/>
    </row>
    <row r="40" spans="2:6" ht="14.25" customHeight="1" thickBot="1">
      <c r="B40" s="111" t="s">
        <v>51</v>
      </c>
      <c r="C40" s="112"/>
      <c r="D40" s="4" t="s">
        <v>66</v>
      </c>
      <c r="E40" s="4" t="s">
        <v>66</v>
      </c>
      <c r="F40" s="4" t="s">
        <v>66</v>
      </c>
    </row>
    <row r="41" spans="2:6" ht="26.25" thickBot="1">
      <c r="B41" s="8" t="s">
        <v>126</v>
      </c>
      <c r="C41" s="4" t="s">
        <v>127</v>
      </c>
      <c r="D41" s="4" t="s">
        <v>6</v>
      </c>
      <c r="E41" s="5"/>
      <c r="F41" s="8" t="s">
        <v>66</v>
      </c>
    </row>
    <row r="42" spans="2:6" ht="13.5" thickBot="1">
      <c r="B42" s="3"/>
      <c r="C42" s="4"/>
      <c r="D42" s="4" t="s">
        <v>66</v>
      </c>
      <c r="E42" s="5"/>
      <c r="F42" s="8" t="s">
        <v>66</v>
      </c>
    </row>
    <row r="43" spans="2:6" ht="13.5" thickBot="1">
      <c r="B43" s="3"/>
      <c r="C43" s="4"/>
      <c r="D43" s="8" t="s">
        <v>66</v>
      </c>
      <c r="E43" s="5"/>
      <c r="F43" s="8" t="s">
        <v>66</v>
      </c>
    </row>
    <row r="44" spans="2:6" ht="13.5" thickBot="1">
      <c r="B44" s="2" t="s">
        <v>129</v>
      </c>
      <c r="C44" s="2"/>
      <c r="D44" s="2"/>
      <c r="E44" s="2"/>
      <c r="F44" s="2"/>
    </row>
    <row r="45" spans="2:6" ht="64.5" thickBot="1">
      <c r="B45" s="9" t="s">
        <v>57</v>
      </c>
      <c r="C45" s="125" t="s">
        <v>53</v>
      </c>
      <c r="D45" s="126"/>
      <c r="E45" s="6" t="s">
        <v>198</v>
      </c>
      <c r="F45" s="6" t="s">
        <v>199</v>
      </c>
    </row>
    <row r="46" spans="2:6" ht="16.5" customHeight="1" thickBot="1">
      <c r="B46" s="3" t="s">
        <v>85</v>
      </c>
      <c r="C46" s="109" t="s">
        <v>5</v>
      </c>
      <c r="D46" s="110"/>
      <c r="E46" s="31">
        <v>55244</v>
      </c>
      <c r="F46" s="31">
        <v>43374</v>
      </c>
    </row>
    <row r="47" spans="2:6" ht="39" thickBot="1">
      <c r="B47" s="3" t="s">
        <v>80</v>
      </c>
      <c r="C47" s="109" t="s">
        <v>5</v>
      </c>
      <c r="D47" s="110"/>
      <c r="E47" s="31">
        <v>54638</v>
      </c>
      <c r="F47" s="31">
        <v>41585</v>
      </c>
    </row>
    <row r="48" spans="2:6" ht="39" thickBot="1">
      <c r="B48" s="3" t="s">
        <v>148</v>
      </c>
      <c r="C48" s="109" t="s">
        <v>5</v>
      </c>
      <c r="D48" s="110"/>
      <c r="E48" s="31">
        <v>138</v>
      </c>
      <c r="F48" s="31">
        <v>760</v>
      </c>
    </row>
    <row r="49" spans="2:6" ht="26.25" thickBot="1">
      <c r="B49" s="3" t="s">
        <v>130</v>
      </c>
      <c r="C49" s="109" t="s">
        <v>5</v>
      </c>
      <c r="D49" s="110"/>
      <c r="E49" s="32">
        <v>606</v>
      </c>
      <c r="F49" s="32">
        <v>1789</v>
      </c>
    </row>
    <row r="50" spans="2:6" ht="15.75" customHeight="1" thickBot="1">
      <c r="B50" s="3" t="s">
        <v>81</v>
      </c>
      <c r="C50" s="109" t="s">
        <v>5</v>
      </c>
      <c r="D50" s="110"/>
      <c r="E50" s="31">
        <v>-1057</v>
      </c>
      <c r="F50" s="31">
        <v>-1118</v>
      </c>
    </row>
    <row r="51" spans="2:6" ht="26.25" thickBot="1">
      <c r="B51" s="3" t="s">
        <v>131</v>
      </c>
      <c r="C51" s="109" t="s">
        <v>5</v>
      </c>
      <c r="D51" s="110"/>
      <c r="E51" s="31">
        <v>589</v>
      </c>
      <c r="F51" s="31">
        <v>89</v>
      </c>
    </row>
    <row r="52" spans="2:6" ht="64.5" thickBot="1">
      <c r="B52" s="3" t="s">
        <v>132</v>
      </c>
      <c r="C52" s="109" t="s">
        <v>5</v>
      </c>
      <c r="D52" s="110"/>
      <c r="E52" s="31">
        <v>130</v>
      </c>
      <c r="F52" s="31">
        <v>381</v>
      </c>
    </row>
    <row r="53" spans="2:6" ht="17.25" customHeight="1" thickBot="1">
      <c r="B53" s="3" t="s">
        <v>82</v>
      </c>
      <c r="C53" s="109" t="s">
        <v>5</v>
      </c>
      <c r="D53" s="110"/>
      <c r="E53" s="31">
        <v>8</v>
      </c>
      <c r="F53" s="31">
        <v>379</v>
      </c>
    </row>
    <row r="54" spans="2:6" ht="15.75" customHeight="1" thickBot="1">
      <c r="B54" s="3" t="s">
        <v>10</v>
      </c>
      <c r="C54" s="109" t="s">
        <v>5</v>
      </c>
      <c r="D54" s="110"/>
      <c r="E54" s="31">
        <v>2954</v>
      </c>
      <c r="F54" s="31">
        <v>3173</v>
      </c>
    </row>
    <row r="55" spans="2:6" ht="16.5" customHeight="1" thickBot="1">
      <c r="B55" s="3" t="s">
        <v>29</v>
      </c>
      <c r="C55" s="109" t="s">
        <v>5</v>
      </c>
      <c r="D55" s="110"/>
      <c r="E55" s="31">
        <v>0</v>
      </c>
      <c r="F55" s="31">
        <v>0</v>
      </c>
    </row>
    <row r="56" spans="2:6" ht="18" customHeight="1" thickBot="1">
      <c r="B56" s="3" t="s">
        <v>83</v>
      </c>
      <c r="C56" s="109" t="s">
        <v>5</v>
      </c>
      <c r="D56" s="110"/>
      <c r="E56" s="31">
        <v>921</v>
      </c>
      <c r="F56" s="31">
        <v>1222</v>
      </c>
    </row>
    <row r="57" spans="2:6" ht="12" customHeight="1" thickBot="1">
      <c r="B57" s="13"/>
      <c r="C57" s="15"/>
      <c r="D57" s="15"/>
      <c r="E57" s="13"/>
      <c r="F57" s="13"/>
    </row>
    <row r="58" spans="2:6" ht="13.5" thickBot="1">
      <c r="B58" s="2" t="s">
        <v>150</v>
      </c>
      <c r="C58" s="16"/>
      <c r="D58" s="2"/>
      <c r="E58" s="2"/>
      <c r="F58" s="2"/>
    </row>
    <row r="59" spans="2:6" ht="13.5" thickBot="1">
      <c r="B59" s="2"/>
      <c r="C59" s="17"/>
      <c r="D59" s="2"/>
      <c r="E59" s="2"/>
      <c r="F59" s="2"/>
    </row>
    <row r="60" spans="2:6" ht="51.75" thickBot="1">
      <c r="B60" s="21" t="s">
        <v>149</v>
      </c>
      <c r="C60" s="127" t="s">
        <v>151</v>
      </c>
      <c r="D60" s="127"/>
      <c r="E60" s="127" t="s">
        <v>152</v>
      </c>
      <c r="F60" s="127"/>
    </row>
    <row r="61" spans="2:6" ht="45.75" customHeight="1" thickBot="1">
      <c r="B61" s="21"/>
      <c r="C61" s="127" t="s">
        <v>206</v>
      </c>
      <c r="D61" s="127"/>
      <c r="E61" s="136"/>
      <c r="F61" s="130"/>
    </row>
    <row r="62" spans="2:6" ht="13.5" thickBot="1">
      <c r="B62" s="21"/>
      <c r="C62" s="127"/>
      <c r="D62" s="127"/>
      <c r="E62" s="128"/>
      <c r="F62" s="130"/>
    </row>
    <row r="63" spans="2:6" ht="13.5" thickBot="1">
      <c r="B63" s="21"/>
      <c r="C63" s="127"/>
      <c r="D63" s="127"/>
      <c r="E63" s="128"/>
      <c r="F63" s="130"/>
    </row>
    <row r="64" spans="2:6" ht="13.5" thickBot="1">
      <c r="B64" s="21"/>
      <c r="C64" s="23"/>
      <c r="D64" s="23"/>
      <c r="E64" s="23"/>
      <c r="F64" s="23"/>
    </row>
    <row r="65" spans="2:6" ht="51.75" thickBot="1">
      <c r="B65" s="21" t="s">
        <v>208</v>
      </c>
      <c r="C65" s="133" t="s">
        <v>214</v>
      </c>
      <c r="D65" s="134"/>
      <c r="E65" s="21"/>
      <c r="F65" s="21"/>
    </row>
    <row r="66" spans="2:6" ht="26.25" thickBot="1">
      <c r="B66" s="21" t="s">
        <v>133</v>
      </c>
      <c r="C66" s="133" t="s">
        <v>215</v>
      </c>
      <c r="D66" s="134"/>
      <c r="E66" s="21"/>
      <c r="F66" s="21"/>
    </row>
    <row r="67" spans="2:6" ht="12.75">
      <c r="B67" s="21"/>
      <c r="C67" s="21"/>
      <c r="D67" s="21"/>
      <c r="E67" s="21"/>
      <c r="F67" s="21"/>
    </row>
    <row r="68" spans="2:6" ht="51" customHeight="1" thickBot="1">
      <c r="B68" s="135" t="s">
        <v>134</v>
      </c>
      <c r="C68" s="135"/>
      <c r="D68" s="135"/>
      <c r="E68" s="135"/>
      <c r="F68" s="135"/>
    </row>
    <row r="69" spans="2:6" ht="45" customHeight="1" thickBot="1">
      <c r="B69" s="128" t="s">
        <v>216</v>
      </c>
      <c r="C69" s="129"/>
      <c r="D69" s="129"/>
      <c r="E69" s="129"/>
      <c r="F69" s="130"/>
    </row>
    <row r="70" spans="2:6" ht="13.5" thickBot="1">
      <c r="B70" s="21" t="s">
        <v>135</v>
      </c>
      <c r="C70" s="21"/>
      <c r="D70" s="21"/>
      <c r="E70" s="21"/>
      <c r="F70" s="21"/>
    </row>
    <row r="71" spans="2:6" ht="13.5" thickBot="1">
      <c r="B71" s="128" t="s">
        <v>217</v>
      </c>
      <c r="C71" s="129"/>
      <c r="D71" s="129"/>
      <c r="E71" s="129"/>
      <c r="F71" s="130"/>
    </row>
    <row r="72" spans="2:6" ht="25.5" customHeight="1" thickBot="1">
      <c r="B72" s="129" t="s">
        <v>136</v>
      </c>
      <c r="C72" s="129"/>
      <c r="D72" s="129"/>
      <c r="E72" s="129"/>
      <c r="F72" s="129"/>
    </row>
    <row r="73" spans="2:6" ht="80.25" customHeight="1" thickBot="1">
      <c r="B73" s="128" t="s">
        <v>218</v>
      </c>
      <c r="C73" s="129"/>
      <c r="D73" s="129"/>
      <c r="E73" s="129"/>
      <c r="F73" s="130"/>
    </row>
    <row r="74" spans="2:6" ht="26.25" customHeight="1" thickBot="1">
      <c r="B74" s="129" t="s">
        <v>137</v>
      </c>
      <c r="C74" s="129"/>
      <c r="D74" s="129"/>
      <c r="E74" s="132"/>
      <c r="F74" s="132"/>
    </row>
    <row r="75" spans="2:6" ht="13.5" thickBot="1">
      <c r="B75" s="22" t="s">
        <v>187</v>
      </c>
      <c r="C75" s="105">
        <v>45037</v>
      </c>
      <c r="D75" s="105"/>
      <c r="E75" s="23"/>
      <c r="F75" s="23"/>
    </row>
    <row r="76" spans="2:6" ht="13.5" thickBot="1">
      <c r="B76" s="22" t="s">
        <v>188</v>
      </c>
      <c r="C76" s="105">
        <v>45037</v>
      </c>
      <c r="D76" s="105"/>
      <c r="E76" s="23"/>
      <c r="F76" s="23"/>
    </row>
    <row r="77" spans="2:6" ht="13.5" thickBot="1">
      <c r="B77" s="22" t="s">
        <v>189</v>
      </c>
      <c r="C77" s="105" t="s">
        <v>245</v>
      </c>
      <c r="D77" s="105"/>
      <c r="E77" s="23"/>
      <c r="F77" s="23"/>
    </row>
    <row r="78" spans="2:6" ht="27" customHeight="1" thickBot="1">
      <c r="B78" s="129" t="s">
        <v>138</v>
      </c>
      <c r="C78" s="129"/>
      <c r="D78" s="129"/>
      <c r="E78" s="131"/>
      <c r="F78" s="131"/>
    </row>
    <row r="79" spans="2:6" ht="13.5" thickBot="1">
      <c r="B79" s="128" t="s">
        <v>84</v>
      </c>
      <c r="C79" s="129"/>
      <c r="D79" s="129"/>
      <c r="E79" s="129"/>
      <c r="F79" s="130"/>
    </row>
  </sheetData>
  <sheetProtection/>
  <mergeCells count="66">
    <mergeCell ref="C65:D65"/>
    <mergeCell ref="E61:F61"/>
    <mergeCell ref="E62:F62"/>
    <mergeCell ref="E63:F63"/>
    <mergeCell ref="C61:D61"/>
    <mergeCell ref="C62:D62"/>
    <mergeCell ref="C63:D63"/>
    <mergeCell ref="B79:F79"/>
    <mergeCell ref="B78:F78"/>
    <mergeCell ref="B74:F74"/>
    <mergeCell ref="C66:D66"/>
    <mergeCell ref="B68:F68"/>
    <mergeCell ref="B72:F72"/>
    <mergeCell ref="B73:F73"/>
    <mergeCell ref="B69:F69"/>
    <mergeCell ref="B71:F71"/>
    <mergeCell ref="C75:D75"/>
    <mergeCell ref="B10:D10"/>
    <mergeCell ref="C48:D48"/>
    <mergeCell ref="C45:D45"/>
    <mergeCell ref="E60:F60"/>
    <mergeCell ref="C51:D51"/>
    <mergeCell ref="C52:D52"/>
    <mergeCell ref="C53:D53"/>
    <mergeCell ref="C54:D54"/>
    <mergeCell ref="C56:D56"/>
    <mergeCell ref="C60:D60"/>
    <mergeCell ref="B8:D8"/>
    <mergeCell ref="B5:D5"/>
    <mergeCell ref="B6:D6"/>
    <mergeCell ref="B9:D9"/>
    <mergeCell ref="C55:D55"/>
    <mergeCell ref="C49:D49"/>
    <mergeCell ref="C46:D46"/>
    <mergeCell ref="C50:D50"/>
    <mergeCell ref="C47:D47"/>
    <mergeCell ref="B40:C40"/>
    <mergeCell ref="B33:C33"/>
    <mergeCell ref="B35:C35"/>
    <mergeCell ref="B31:C31"/>
    <mergeCell ref="B34:C34"/>
    <mergeCell ref="B32:C32"/>
    <mergeCell ref="B1:F1"/>
    <mergeCell ref="B2:F2"/>
    <mergeCell ref="B3:F3"/>
    <mergeCell ref="B4:F4"/>
    <mergeCell ref="B7:D7"/>
    <mergeCell ref="B21:C21"/>
    <mergeCell ref="B27:C27"/>
    <mergeCell ref="B24:C24"/>
    <mergeCell ref="B19:C19"/>
    <mergeCell ref="B20:C20"/>
    <mergeCell ref="B23:C23"/>
    <mergeCell ref="B22:C22"/>
    <mergeCell ref="B25:C25"/>
    <mergeCell ref="B26:C26"/>
    <mergeCell ref="C76:D76"/>
    <mergeCell ref="C77:D77"/>
    <mergeCell ref="B11:D11"/>
    <mergeCell ref="E36:F36"/>
    <mergeCell ref="E37:F37"/>
    <mergeCell ref="E39:F39"/>
    <mergeCell ref="E38:F38"/>
    <mergeCell ref="B28:C28"/>
    <mergeCell ref="B29:C29"/>
    <mergeCell ref="B30:C30"/>
  </mergeCells>
  <dataValidations count="3">
    <dataValidation type="decimal" allowBlank="1" showInputMessage="1" showErrorMessage="1" error="Значение должно быть числом" sqref="E20:F22 E26:F26 E33:F33 E46:E47">
      <formula1>-999999999999999000000000</formula1>
      <formula2>9.99999999999999E+23</formula2>
    </dataValidation>
    <dataValidation allowBlank="1" showInputMessage="1" showErrorMessage="1" error="Значение должно быть числом" sqref="F30:F32"/>
    <dataValidation type="decimal" allowBlank="1" showInputMessage="1" showErrorMessage="1" sqref="F46:F47">
      <formula1>-999999999999999000000000</formula1>
      <formula2>9.99999999999999E+23</formula2>
    </dataValidation>
  </dataValidations>
  <printOptions/>
  <pageMargins left="0.3937007874015748" right="0.3937007874015748" top="0.984251968503937" bottom="0.3937007874015748"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G76"/>
  <sheetViews>
    <sheetView zoomScalePageLayoutView="0" workbookViewId="0" topLeftCell="A1">
      <selection activeCell="J30" sqref="J30"/>
    </sheetView>
  </sheetViews>
  <sheetFormatPr defaultColWidth="9.00390625" defaultRowHeight="12.75"/>
  <cols>
    <col min="1" max="1" width="3.375" style="18" customWidth="1"/>
    <col min="2" max="2" width="44.375" style="18" customWidth="1"/>
    <col min="3" max="3" width="11.875" style="18" customWidth="1"/>
    <col min="4" max="4" width="14.25390625" style="18" customWidth="1"/>
    <col min="5" max="5" width="9.75390625" style="18" bestFit="1" customWidth="1"/>
    <col min="6" max="7" width="19.875" style="18" bestFit="1" customWidth="1"/>
    <col min="8" max="16384" width="9.125" style="18" customWidth="1"/>
  </cols>
  <sheetData>
    <row r="1" spans="1:5" ht="15">
      <c r="A1" s="143" t="s">
        <v>153</v>
      </c>
      <c r="B1" s="143"/>
      <c r="C1" s="143"/>
      <c r="D1" s="143"/>
      <c r="E1" s="143"/>
    </row>
    <row r="2" spans="1:5" ht="30" customHeight="1">
      <c r="A2" s="144" t="s">
        <v>242</v>
      </c>
      <c r="B2" s="144"/>
      <c r="C2" s="144"/>
      <c r="D2" s="144"/>
      <c r="E2" s="144"/>
    </row>
    <row r="3" spans="1:5" ht="15">
      <c r="A3" s="19"/>
      <c r="B3" s="19"/>
      <c r="C3" s="19"/>
      <c r="D3" s="19"/>
      <c r="E3" s="19"/>
    </row>
    <row r="4" spans="1:7" ht="24">
      <c r="A4" s="163" t="s">
        <v>219</v>
      </c>
      <c r="B4" s="163"/>
      <c r="C4" s="163"/>
      <c r="D4" s="163"/>
      <c r="E4" s="37" t="s">
        <v>0</v>
      </c>
      <c r="F4" s="38">
        <v>44926</v>
      </c>
      <c r="G4" s="38">
        <v>44561</v>
      </c>
    </row>
    <row r="5" spans="1:7" ht="15">
      <c r="A5" s="151">
        <v>1</v>
      </c>
      <c r="B5" s="152"/>
      <c r="C5" s="152"/>
      <c r="D5" s="153"/>
      <c r="E5" s="40">
        <v>2</v>
      </c>
      <c r="F5" s="40">
        <v>3</v>
      </c>
      <c r="G5" s="40">
        <v>4</v>
      </c>
    </row>
    <row r="6" spans="1:7" ht="15">
      <c r="A6" s="164" t="s">
        <v>220</v>
      </c>
      <c r="B6" s="165"/>
      <c r="C6" s="165"/>
      <c r="D6" s="166"/>
      <c r="E6" s="41"/>
      <c r="F6" s="42"/>
      <c r="G6" s="42"/>
    </row>
    <row r="7" spans="1:7" ht="15">
      <c r="A7" s="167" t="s">
        <v>1</v>
      </c>
      <c r="B7" s="168"/>
      <c r="C7" s="168"/>
      <c r="D7" s="169"/>
      <c r="E7" s="41">
        <v>110</v>
      </c>
      <c r="F7" s="43">
        <v>20023</v>
      </c>
      <c r="G7" s="43">
        <v>18602</v>
      </c>
    </row>
    <row r="8" spans="1:7" ht="15">
      <c r="A8" s="167" t="s">
        <v>154</v>
      </c>
      <c r="B8" s="168"/>
      <c r="C8" s="168"/>
      <c r="D8" s="169"/>
      <c r="E8" s="41">
        <v>120</v>
      </c>
      <c r="F8" s="43">
        <v>37</v>
      </c>
      <c r="G8" s="43">
        <v>46</v>
      </c>
    </row>
    <row r="9" spans="1:7" ht="15">
      <c r="A9" s="170" t="s">
        <v>221</v>
      </c>
      <c r="B9" s="171"/>
      <c r="C9" s="171"/>
      <c r="D9" s="172"/>
      <c r="E9" s="44">
        <v>130</v>
      </c>
      <c r="F9" s="45">
        <f>SUM(F10:F13)</f>
        <v>11</v>
      </c>
      <c r="G9" s="45">
        <f>SUM(G10:G13)</f>
        <v>10</v>
      </c>
    </row>
    <row r="10" spans="1:7" ht="15">
      <c r="A10" s="173" t="s">
        <v>222</v>
      </c>
      <c r="B10" s="174"/>
      <c r="C10" s="174"/>
      <c r="D10" s="175"/>
      <c r="E10" s="44"/>
      <c r="F10" s="46"/>
      <c r="G10" s="46"/>
    </row>
    <row r="11" spans="1:7" ht="15">
      <c r="A11" s="176" t="s">
        <v>186</v>
      </c>
      <c r="B11" s="177"/>
      <c r="C11" s="177"/>
      <c r="D11" s="178"/>
      <c r="E11" s="47">
        <v>131</v>
      </c>
      <c r="F11" s="35">
        <v>11</v>
      </c>
      <c r="G11" s="35">
        <v>10</v>
      </c>
    </row>
    <row r="12" spans="1:7" ht="15">
      <c r="A12" s="179" t="s">
        <v>223</v>
      </c>
      <c r="B12" s="180"/>
      <c r="C12" s="180"/>
      <c r="D12" s="181"/>
      <c r="E12" s="47">
        <v>132</v>
      </c>
      <c r="F12" s="48">
        <v>0</v>
      </c>
      <c r="G12" s="48">
        <v>0</v>
      </c>
    </row>
    <row r="13" spans="1:7" ht="15">
      <c r="A13" s="182" t="s">
        <v>31</v>
      </c>
      <c r="B13" s="183"/>
      <c r="C13" s="183"/>
      <c r="D13" s="184"/>
      <c r="E13" s="41">
        <v>133</v>
      </c>
      <c r="F13" s="49">
        <v>0</v>
      </c>
      <c r="G13" s="49">
        <v>0</v>
      </c>
    </row>
    <row r="14" spans="1:7" ht="15">
      <c r="A14" s="137" t="s">
        <v>155</v>
      </c>
      <c r="B14" s="138"/>
      <c r="C14" s="138"/>
      <c r="D14" s="139"/>
      <c r="E14" s="41">
        <v>140</v>
      </c>
      <c r="F14" s="43">
        <v>457</v>
      </c>
      <c r="G14" s="43">
        <v>122</v>
      </c>
    </row>
    <row r="15" spans="1:7" ht="15">
      <c r="A15" s="137" t="s">
        <v>156</v>
      </c>
      <c r="B15" s="138"/>
      <c r="C15" s="138"/>
      <c r="D15" s="139"/>
      <c r="E15" s="41">
        <v>150</v>
      </c>
      <c r="F15" s="43">
        <v>1</v>
      </c>
      <c r="G15" s="43">
        <v>1</v>
      </c>
    </row>
    <row r="16" spans="1:7" ht="15">
      <c r="A16" s="137" t="s">
        <v>7</v>
      </c>
      <c r="B16" s="138"/>
      <c r="C16" s="138"/>
      <c r="D16" s="139"/>
      <c r="E16" s="47">
        <v>160</v>
      </c>
      <c r="F16" s="48">
        <v>12</v>
      </c>
      <c r="G16" s="48">
        <v>7</v>
      </c>
    </row>
    <row r="17" spans="1:7" ht="15">
      <c r="A17" s="137" t="s">
        <v>29</v>
      </c>
      <c r="B17" s="138"/>
      <c r="C17" s="138"/>
      <c r="D17" s="139"/>
      <c r="E17" s="47">
        <v>170</v>
      </c>
      <c r="F17" s="48">
        <v>0</v>
      </c>
      <c r="G17" s="48">
        <v>0</v>
      </c>
    </row>
    <row r="18" spans="1:7" ht="15">
      <c r="A18" s="137" t="s">
        <v>157</v>
      </c>
      <c r="B18" s="138"/>
      <c r="C18" s="138"/>
      <c r="D18" s="139"/>
      <c r="E18" s="47">
        <v>180</v>
      </c>
      <c r="F18" s="48">
        <v>0</v>
      </c>
      <c r="G18" s="48">
        <v>0</v>
      </c>
    </row>
    <row r="19" spans="1:7" ht="15">
      <c r="A19" s="140" t="s">
        <v>224</v>
      </c>
      <c r="B19" s="141"/>
      <c r="C19" s="141"/>
      <c r="D19" s="142"/>
      <c r="E19" s="50">
        <v>190</v>
      </c>
      <c r="F19" s="51">
        <f>SUM(F7,F8,F9,F14,F15,F16,F17,F18)</f>
        <v>20541</v>
      </c>
      <c r="G19" s="51">
        <f>SUM(G7,G8,G9,G14,G15,G16,G17,G18)</f>
        <v>18788</v>
      </c>
    </row>
    <row r="20" spans="1:7" ht="15">
      <c r="A20" s="154" t="s">
        <v>158</v>
      </c>
      <c r="B20" s="155"/>
      <c r="C20" s="155"/>
      <c r="D20" s="156"/>
      <c r="E20" s="50"/>
      <c r="F20" s="51"/>
      <c r="G20" s="51"/>
    </row>
    <row r="21" spans="1:7" ht="15">
      <c r="A21" s="137" t="s">
        <v>159</v>
      </c>
      <c r="B21" s="138"/>
      <c r="C21" s="138"/>
      <c r="D21" s="139"/>
      <c r="E21" s="44">
        <v>210</v>
      </c>
      <c r="F21" s="45">
        <f>SUM(F22:F28)</f>
        <v>11095</v>
      </c>
      <c r="G21" s="45">
        <f>SUM(G22:G28)</f>
        <v>5288</v>
      </c>
    </row>
    <row r="22" spans="1:7" ht="15">
      <c r="A22" s="157" t="s">
        <v>222</v>
      </c>
      <c r="B22" s="158"/>
      <c r="C22" s="158"/>
      <c r="D22" s="159"/>
      <c r="E22" s="52"/>
      <c r="F22" s="46"/>
      <c r="G22" s="46"/>
    </row>
    <row r="23" spans="1:7" ht="15">
      <c r="A23" s="160" t="s">
        <v>160</v>
      </c>
      <c r="B23" s="161"/>
      <c r="C23" s="161"/>
      <c r="D23" s="162"/>
      <c r="E23" s="53">
        <v>211</v>
      </c>
      <c r="F23" s="35">
        <v>9290</v>
      </c>
      <c r="G23" s="35">
        <v>4455</v>
      </c>
    </row>
    <row r="24" spans="1:7" ht="15">
      <c r="A24" s="157" t="s">
        <v>161</v>
      </c>
      <c r="B24" s="158"/>
      <c r="C24" s="158"/>
      <c r="D24" s="159"/>
      <c r="E24" s="47">
        <v>212</v>
      </c>
      <c r="F24" s="48">
        <v>0</v>
      </c>
      <c r="G24" s="48">
        <v>0</v>
      </c>
    </row>
    <row r="25" spans="1:7" ht="15">
      <c r="A25" s="157" t="s">
        <v>162</v>
      </c>
      <c r="B25" s="158"/>
      <c r="C25" s="158"/>
      <c r="D25" s="159"/>
      <c r="E25" s="41">
        <v>213</v>
      </c>
      <c r="F25" s="43">
        <v>1077</v>
      </c>
      <c r="G25" s="43">
        <v>512</v>
      </c>
    </row>
    <row r="26" spans="1:7" ht="15">
      <c r="A26" s="157" t="s">
        <v>8</v>
      </c>
      <c r="B26" s="158"/>
      <c r="C26" s="158"/>
      <c r="D26" s="159"/>
      <c r="E26" s="41">
        <v>214</v>
      </c>
      <c r="F26" s="43">
        <v>728</v>
      </c>
      <c r="G26" s="43">
        <v>321</v>
      </c>
    </row>
    <row r="27" spans="1:7" ht="15">
      <c r="A27" s="157" t="s">
        <v>32</v>
      </c>
      <c r="B27" s="158"/>
      <c r="C27" s="158"/>
      <c r="D27" s="159"/>
      <c r="E27" s="41">
        <v>215</v>
      </c>
      <c r="F27" s="43">
        <v>0</v>
      </c>
      <c r="G27" s="43">
        <v>0</v>
      </c>
    </row>
    <row r="28" spans="1:7" ht="15">
      <c r="A28" s="157" t="s">
        <v>163</v>
      </c>
      <c r="B28" s="158"/>
      <c r="C28" s="158"/>
      <c r="D28" s="159"/>
      <c r="E28" s="41">
        <v>216</v>
      </c>
      <c r="F28" s="43">
        <v>0</v>
      </c>
      <c r="G28" s="43">
        <v>0</v>
      </c>
    </row>
    <row r="29" spans="1:7" ht="30" customHeight="1">
      <c r="A29" s="137" t="s">
        <v>33</v>
      </c>
      <c r="B29" s="138"/>
      <c r="C29" s="138"/>
      <c r="D29" s="139"/>
      <c r="E29" s="41">
        <v>220</v>
      </c>
      <c r="F29" s="43">
        <v>0</v>
      </c>
      <c r="G29" s="43">
        <v>0</v>
      </c>
    </row>
    <row r="30" spans="1:7" ht="15">
      <c r="A30" s="167" t="s">
        <v>225</v>
      </c>
      <c r="B30" s="168"/>
      <c r="C30" s="168"/>
      <c r="D30" s="169"/>
      <c r="E30" s="41">
        <v>230</v>
      </c>
      <c r="F30" s="43">
        <v>166</v>
      </c>
      <c r="G30" s="43">
        <v>181</v>
      </c>
    </row>
    <row r="31" spans="1:7" ht="29.25" customHeight="1">
      <c r="A31" s="185" t="s">
        <v>226</v>
      </c>
      <c r="B31" s="186"/>
      <c r="C31" s="186"/>
      <c r="D31" s="187"/>
      <c r="E31" s="54">
        <v>240</v>
      </c>
      <c r="F31" s="35">
        <v>0</v>
      </c>
      <c r="G31" s="35">
        <v>18</v>
      </c>
    </row>
    <row r="32" spans="1:7" ht="15">
      <c r="A32" s="188" t="s">
        <v>9</v>
      </c>
      <c r="B32" s="189"/>
      <c r="C32" s="189"/>
      <c r="D32" s="190"/>
      <c r="E32" s="44">
        <v>250</v>
      </c>
      <c r="F32" s="55">
        <v>11953</v>
      </c>
      <c r="G32" s="55">
        <v>7704</v>
      </c>
    </row>
    <row r="33" spans="1:7" ht="15">
      <c r="A33" s="137" t="s">
        <v>34</v>
      </c>
      <c r="B33" s="138"/>
      <c r="C33" s="138"/>
      <c r="D33" s="139"/>
      <c r="E33" s="41">
        <v>260</v>
      </c>
      <c r="F33" s="43">
        <v>0</v>
      </c>
      <c r="G33" s="43">
        <v>0</v>
      </c>
    </row>
    <row r="34" spans="1:7" ht="15">
      <c r="A34" s="137" t="s">
        <v>227</v>
      </c>
      <c r="B34" s="138"/>
      <c r="C34" s="138"/>
      <c r="D34" s="139"/>
      <c r="E34" s="41">
        <v>270</v>
      </c>
      <c r="F34" s="43">
        <v>627</v>
      </c>
      <c r="G34" s="43">
        <v>1786</v>
      </c>
    </row>
    <row r="35" spans="1:7" ht="15">
      <c r="A35" s="137" t="s">
        <v>228</v>
      </c>
      <c r="B35" s="138"/>
      <c r="C35" s="138"/>
      <c r="D35" s="139"/>
      <c r="E35" s="41">
        <v>280</v>
      </c>
      <c r="F35" s="43">
        <v>221</v>
      </c>
      <c r="G35" s="43">
        <v>221</v>
      </c>
    </row>
    <row r="36" spans="1:7" ht="15">
      <c r="A36" s="140" t="s">
        <v>229</v>
      </c>
      <c r="B36" s="141"/>
      <c r="C36" s="141"/>
      <c r="D36" s="142"/>
      <c r="E36" s="50">
        <v>290</v>
      </c>
      <c r="F36" s="51">
        <f>SUM(F21,F29,F30,F31,F32,F33,F34,F35)</f>
        <v>24062</v>
      </c>
      <c r="G36" s="51">
        <f>SUM(G21,G29,G30,G31,G32,G33,G34,G35)</f>
        <v>15198</v>
      </c>
    </row>
    <row r="37" spans="1:7" ht="15">
      <c r="A37" s="145" t="s">
        <v>230</v>
      </c>
      <c r="B37" s="146"/>
      <c r="C37" s="146"/>
      <c r="D37" s="147"/>
      <c r="E37" s="50">
        <v>300</v>
      </c>
      <c r="F37" s="51">
        <f>F19+F36</f>
        <v>44603</v>
      </c>
      <c r="G37" s="51">
        <f>G19+G36</f>
        <v>33986</v>
      </c>
    </row>
    <row r="38" spans="1:7" ht="24">
      <c r="A38" s="148" t="s">
        <v>231</v>
      </c>
      <c r="B38" s="149"/>
      <c r="C38" s="149"/>
      <c r="D38" s="150"/>
      <c r="E38" s="37" t="s">
        <v>0</v>
      </c>
      <c r="F38" s="38">
        <v>44926</v>
      </c>
      <c r="G38" s="38">
        <v>44561</v>
      </c>
    </row>
    <row r="39" spans="1:7" ht="30" customHeight="1">
      <c r="A39" s="151">
        <v>1</v>
      </c>
      <c r="B39" s="152"/>
      <c r="C39" s="152"/>
      <c r="D39" s="153"/>
      <c r="E39" s="40">
        <v>2</v>
      </c>
      <c r="F39" s="40">
        <v>3</v>
      </c>
      <c r="G39" s="40">
        <v>4</v>
      </c>
    </row>
    <row r="40" spans="1:7" ht="15">
      <c r="A40" s="154" t="s">
        <v>164</v>
      </c>
      <c r="B40" s="155"/>
      <c r="C40" s="155"/>
      <c r="D40" s="156"/>
      <c r="E40" s="41"/>
      <c r="F40" s="56"/>
      <c r="G40" s="56"/>
    </row>
    <row r="41" spans="1:7" ht="15">
      <c r="A41" s="137" t="s">
        <v>35</v>
      </c>
      <c r="B41" s="138"/>
      <c r="C41" s="138"/>
      <c r="D41" s="139"/>
      <c r="E41" s="41">
        <v>410</v>
      </c>
      <c r="F41" s="43">
        <v>1096</v>
      </c>
      <c r="G41" s="43">
        <v>1096</v>
      </c>
    </row>
    <row r="42" spans="1:7" ht="15">
      <c r="A42" s="137" t="s">
        <v>36</v>
      </c>
      <c r="B42" s="138"/>
      <c r="C42" s="138"/>
      <c r="D42" s="139"/>
      <c r="E42" s="57" t="s">
        <v>232</v>
      </c>
      <c r="F42" s="58">
        <v>0</v>
      </c>
      <c r="G42" s="58">
        <v>0</v>
      </c>
    </row>
    <row r="43" spans="1:7" ht="15">
      <c r="A43" s="167" t="s">
        <v>37</v>
      </c>
      <c r="B43" s="168"/>
      <c r="C43" s="168"/>
      <c r="D43" s="169"/>
      <c r="E43" s="57" t="s">
        <v>233</v>
      </c>
      <c r="F43" s="58">
        <v>0</v>
      </c>
      <c r="G43" s="58">
        <v>0</v>
      </c>
    </row>
    <row r="44" spans="1:7" ht="15">
      <c r="A44" s="188" t="s">
        <v>38</v>
      </c>
      <c r="B44" s="189"/>
      <c r="C44" s="189"/>
      <c r="D44" s="190"/>
      <c r="E44" s="41">
        <v>440</v>
      </c>
      <c r="F44" s="43">
        <v>1713</v>
      </c>
      <c r="G44" s="43">
        <v>1713</v>
      </c>
    </row>
    <row r="45" spans="1:7" ht="15">
      <c r="A45" s="137" t="s">
        <v>39</v>
      </c>
      <c r="B45" s="138"/>
      <c r="C45" s="138"/>
      <c r="D45" s="139"/>
      <c r="E45" s="41">
        <v>450</v>
      </c>
      <c r="F45" s="43">
        <v>22174</v>
      </c>
      <c r="G45" s="43">
        <v>19416</v>
      </c>
    </row>
    <row r="46" spans="1:7" ht="15">
      <c r="A46" s="137" t="s">
        <v>234</v>
      </c>
      <c r="B46" s="138"/>
      <c r="C46" s="138"/>
      <c r="D46" s="139"/>
      <c r="E46" s="41">
        <v>460</v>
      </c>
      <c r="F46" s="55">
        <v>2954</v>
      </c>
      <c r="G46" s="55">
        <v>3173</v>
      </c>
    </row>
    <row r="47" spans="1:7" ht="15">
      <c r="A47" s="137" t="s">
        <v>235</v>
      </c>
      <c r="B47" s="138"/>
      <c r="C47" s="138"/>
      <c r="D47" s="139"/>
      <c r="E47" s="41">
        <v>470</v>
      </c>
      <c r="F47" s="55">
        <v>0</v>
      </c>
      <c r="G47" s="55">
        <v>0</v>
      </c>
    </row>
    <row r="48" spans="1:7" ht="15">
      <c r="A48" s="137" t="s">
        <v>3</v>
      </c>
      <c r="B48" s="138"/>
      <c r="C48" s="138"/>
      <c r="D48" s="139"/>
      <c r="E48" s="41">
        <v>480</v>
      </c>
      <c r="F48" s="43">
        <v>0</v>
      </c>
      <c r="G48" s="43">
        <v>0</v>
      </c>
    </row>
    <row r="49" spans="1:7" ht="15">
      <c r="A49" s="145" t="s">
        <v>236</v>
      </c>
      <c r="B49" s="146"/>
      <c r="C49" s="146"/>
      <c r="D49" s="147"/>
      <c r="E49" s="50">
        <v>490</v>
      </c>
      <c r="F49" s="51">
        <f>IF(OR($I$2="I",$I$2="II",$I$2="III",$I$2="IV",AND($J$6&gt;0,$K$6&gt;0)),SUM(F41,F44,F45,F46,F47,F48)-F42-F43,SUM(F41,F44,F45,F46,F48)-F42-F43)</f>
        <v>27937</v>
      </c>
      <c r="G49" s="51">
        <f>IF(OR($I$2="I",$I$2="II",$I$2="III",$I$2="IV",AND($J$6&gt;0,$K$6&gt;0)),SUM(G41,G44,G45,G46,G47,G48)-G42-G43,SUM(G41,G44,G45,G46,G48)-G42-G43)</f>
        <v>25398</v>
      </c>
    </row>
    <row r="50" spans="1:7" ht="15">
      <c r="A50" s="154" t="s">
        <v>165</v>
      </c>
      <c r="B50" s="155"/>
      <c r="C50" s="155"/>
      <c r="D50" s="156"/>
      <c r="E50" s="50"/>
      <c r="F50" s="51"/>
      <c r="G50" s="51"/>
    </row>
    <row r="51" spans="1:7" ht="15">
      <c r="A51" s="137" t="s">
        <v>166</v>
      </c>
      <c r="B51" s="138"/>
      <c r="C51" s="138"/>
      <c r="D51" s="139"/>
      <c r="E51" s="41">
        <v>510</v>
      </c>
      <c r="F51" s="43">
        <v>905</v>
      </c>
      <c r="G51" s="43">
        <v>1205</v>
      </c>
    </row>
    <row r="52" spans="1:7" ht="15">
      <c r="A52" s="137" t="s">
        <v>11</v>
      </c>
      <c r="B52" s="138"/>
      <c r="C52" s="138"/>
      <c r="D52" s="139"/>
      <c r="E52" s="41">
        <v>520</v>
      </c>
      <c r="F52" s="43">
        <v>0</v>
      </c>
      <c r="G52" s="43">
        <v>0</v>
      </c>
    </row>
    <row r="53" spans="1:7" ht="28.5" customHeight="1">
      <c r="A53" s="137" t="s">
        <v>40</v>
      </c>
      <c r="B53" s="138"/>
      <c r="C53" s="138"/>
      <c r="D53" s="139"/>
      <c r="E53" s="41">
        <v>530</v>
      </c>
      <c r="F53" s="43">
        <v>0</v>
      </c>
      <c r="G53" s="43">
        <v>0</v>
      </c>
    </row>
    <row r="54" spans="1:7" ht="15">
      <c r="A54" s="137" t="s">
        <v>2</v>
      </c>
      <c r="B54" s="138"/>
      <c r="C54" s="138"/>
      <c r="D54" s="139"/>
      <c r="E54" s="41">
        <v>540</v>
      </c>
      <c r="F54" s="43">
        <v>16</v>
      </c>
      <c r="G54" s="43">
        <v>17</v>
      </c>
    </row>
    <row r="55" spans="1:7" ht="15">
      <c r="A55" s="137" t="s">
        <v>41</v>
      </c>
      <c r="B55" s="138"/>
      <c r="C55" s="138"/>
      <c r="D55" s="139"/>
      <c r="E55" s="41">
        <v>550</v>
      </c>
      <c r="F55" s="43">
        <v>0</v>
      </c>
      <c r="G55" s="43">
        <v>0</v>
      </c>
    </row>
    <row r="56" spans="1:7" ht="15">
      <c r="A56" s="137" t="s">
        <v>167</v>
      </c>
      <c r="B56" s="138"/>
      <c r="C56" s="138"/>
      <c r="D56" s="139"/>
      <c r="E56" s="41">
        <v>560</v>
      </c>
      <c r="F56" s="43">
        <v>0</v>
      </c>
      <c r="G56" s="43">
        <v>0</v>
      </c>
    </row>
    <row r="57" spans="1:7" ht="15">
      <c r="A57" s="140" t="s">
        <v>237</v>
      </c>
      <c r="B57" s="141"/>
      <c r="C57" s="141"/>
      <c r="D57" s="142"/>
      <c r="E57" s="50">
        <v>590</v>
      </c>
      <c r="F57" s="51">
        <f>SUM(F51:F56)</f>
        <v>921</v>
      </c>
      <c r="G57" s="51">
        <f>SUM(G51:G56)</f>
        <v>1222</v>
      </c>
    </row>
    <row r="58" spans="1:7" ht="15">
      <c r="A58" s="154" t="s">
        <v>238</v>
      </c>
      <c r="B58" s="155"/>
      <c r="C58" s="155"/>
      <c r="D58" s="156"/>
      <c r="E58" s="50"/>
      <c r="F58" s="51"/>
      <c r="G58" s="51"/>
    </row>
    <row r="59" spans="1:7" ht="15">
      <c r="A59" s="137" t="s">
        <v>168</v>
      </c>
      <c r="B59" s="138"/>
      <c r="C59" s="138"/>
      <c r="D59" s="139"/>
      <c r="E59" s="41">
        <v>610</v>
      </c>
      <c r="F59" s="43">
        <v>301</v>
      </c>
      <c r="G59" s="43">
        <v>301</v>
      </c>
    </row>
    <row r="60" spans="1:7" ht="15">
      <c r="A60" s="137" t="s">
        <v>30</v>
      </c>
      <c r="B60" s="138"/>
      <c r="C60" s="138"/>
      <c r="D60" s="139"/>
      <c r="E60" s="44">
        <v>620</v>
      </c>
      <c r="F60" s="55">
        <v>0</v>
      </c>
      <c r="G60" s="55">
        <v>0</v>
      </c>
    </row>
    <row r="61" spans="1:7" ht="15">
      <c r="A61" s="137" t="s">
        <v>12</v>
      </c>
      <c r="B61" s="138"/>
      <c r="C61" s="138"/>
      <c r="D61" s="139"/>
      <c r="E61" s="59">
        <v>630</v>
      </c>
      <c r="F61" s="60">
        <f>SUM(F62:F70)</f>
        <v>15416</v>
      </c>
      <c r="G61" s="60">
        <f>SUM(G62:G70)</f>
        <v>7032</v>
      </c>
    </row>
    <row r="62" spans="1:7" ht="15">
      <c r="A62" s="157" t="s">
        <v>222</v>
      </c>
      <c r="B62" s="158"/>
      <c r="C62" s="158"/>
      <c r="D62" s="159"/>
      <c r="E62" s="61"/>
      <c r="F62" s="46"/>
      <c r="G62" s="46"/>
    </row>
    <row r="63" spans="1:7" ht="15">
      <c r="A63" s="160" t="s">
        <v>169</v>
      </c>
      <c r="B63" s="161"/>
      <c r="C63" s="161"/>
      <c r="D63" s="162"/>
      <c r="E63" s="62">
        <v>631</v>
      </c>
      <c r="F63" s="35">
        <v>12848</v>
      </c>
      <c r="G63" s="35">
        <v>4830</v>
      </c>
    </row>
    <row r="64" spans="1:7" ht="15">
      <c r="A64" s="191" t="s">
        <v>170</v>
      </c>
      <c r="B64" s="192"/>
      <c r="C64" s="192"/>
      <c r="D64" s="193"/>
      <c r="E64" s="47">
        <v>632</v>
      </c>
      <c r="F64" s="48">
        <v>1480</v>
      </c>
      <c r="G64" s="48">
        <v>740</v>
      </c>
    </row>
    <row r="65" spans="1:7" ht="15">
      <c r="A65" s="157" t="s">
        <v>23</v>
      </c>
      <c r="B65" s="158"/>
      <c r="C65" s="158"/>
      <c r="D65" s="159"/>
      <c r="E65" s="41">
        <v>633</v>
      </c>
      <c r="F65" s="43">
        <v>109</v>
      </c>
      <c r="G65" s="43">
        <v>528</v>
      </c>
    </row>
    <row r="66" spans="1:7" ht="15">
      <c r="A66" s="157" t="s">
        <v>239</v>
      </c>
      <c r="B66" s="158"/>
      <c r="C66" s="158"/>
      <c r="D66" s="159"/>
      <c r="E66" s="41">
        <v>634</v>
      </c>
      <c r="F66" s="43">
        <v>218</v>
      </c>
      <c r="G66" s="43">
        <v>225</v>
      </c>
    </row>
    <row r="67" spans="1:7" ht="15">
      <c r="A67" s="157" t="s">
        <v>24</v>
      </c>
      <c r="B67" s="158"/>
      <c r="C67" s="158"/>
      <c r="D67" s="159"/>
      <c r="E67" s="41">
        <v>635</v>
      </c>
      <c r="F67" s="43">
        <v>686</v>
      </c>
      <c r="G67" s="43">
        <v>646</v>
      </c>
    </row>
    <row r="68" spans="1:7" ht="15">
      <c r="A68" s="157" t="s">
        <v>240</v>
      </c>
      <c r="B68" s="158"/>
      <c r="C68" s="158"/>
      <c r="D68" s="159"/>
      <c r="E68" s="41">
        <v>636</v>
      </c>
      <c r="F68" s="43">
        <v>0</v>
      </c>
      <c r="G68" s="43">
        <v>0</v>
      </c>
    </row>
    <row r="69" spans="1:7" ht="15">
      <c r="A69" s="157" t="s">
        <v>25</v>
      </c>
      <c r="B69" s="158"/>
      <c r="C69" s="158"/>
      <c r="D69" s="159"/>
      <c r="E69" s="41">
        <v>637</v>
      </c>
      <c r="F69" s="43">
        <v>6</v>
      </c>
      <c r="G69" s="43">
        <v>5</v>
      </c>
    </row>
    <row r="70" spans="1:7" ht="15">
      <c r="A70" s="157" t="s">
        <v>26</v>
      </c>
      <c r="B70" s="158"/>
      <c r="C70" s="158"/>
      <c r="D70" s="159"/>
      <c r="E70" s="41">
        <v>638</v>
      </c>
      <c r="F70" s="43">
        <v>69</v>
      </c>
      <c r="G70" s="43">
        <v>58</v>
      </c>
    </row>
    <row r="71" spans="1:7" ht="15">
      <c r="A71" s="137" t="s">
        <v>42</v>
      </c>
      <c r="B71" s="138"/>
      <c r="C71" s="138"/>
      <c r="D71" s="139"/>
      <c r="E71" s="41">
        <v>640</v>
      </c>
      <c r="F71" s="43">
        <v>0</v>
      </c>
      <c r="G71" s="43">
        <v>0</v>
      </c>
    </row>
    <row r="72" spans="1:7" ht="15">
      <c r="A72" s="137" t="s">
        <v>2</v>
      </c>
      <c r="B72" s="138"/>
      <c r="C72" s="138"/>
      <c r="D72" s="139"/>
      <c r="E72" s="41">
        <v>650</v>
      </c>
      <c r="F72" s="43">
        <v>1</v>
      </c>
      <c r="G72" s="43">
        <v>3</v>
      </c>
    </row>
    <row r="73" spans="1:7" ht="15">
      <c r="A73" s="137" t="s">
        <v>41</v>
      </c>
      <c r="B73" s="138"/>
      <c r="C73" s="138"/>
      <c r="D73" s="139"/>
      <c r="E73" s="41">
        <v>660</v>
      </c>
      <c r="F73" s="43">
        <v>27</v>
      </c>
      <c r="G73" s="43">
        <v>30</v>
      </c>
    </row>
    <row r="74" spans="1:7" ht="15">
      <c r="A74" s="137" t="s">
        <v>171</v>
      </c>
      <c r="B74" s="138"/>
      <c r="C74" s="138"/>
      <c r="D74" s="139"/>
      <c r="E74" s="41">
        <v>670</v>
      </c>
      <c r="F74" s="43"/>
      <c r="G74" s="43"/>
    </row>
    <row r="75" spans="1:7" ht="15">
      <c r="A75" s="140" t="s">
        <v>241</v>
      </c>
      <c r="B75" s="141"/>
      <c r="C75" s="141"/>
      <c r="D75" s="142"/>
      <c r="E75" s="50">
        <v>690</v>
      </c>
      <c r="F75" s="51">
        <f>SUM(F59:F61,F71:F74)</f>
        <v>15745</v>
      </c>
      <c r="G75" s="51">
        <f>SUM(G59:G61,G71:G74)</f>
        <v>7366</v>
      </c>
    </row>
    <row r="76" spans="1:7" ht="15">
      <c r="A76" s="145" t="s">
        <v>230</v>
      </c>
      <c r="B76" s="146"/>
      <c r="C76" s="146"/>
      <c r="D76" s="147"/>
      <c r="E76" s="50">
        <v>700</v>
      </c>
      <c r="F76" s="51">
        <f>F57+F75+F49</f>
        <v>44603</v>
      </c>
      <c r="G76" s="51">
        <f>G57+G75+G49</f>
        <v>33986</v>
      </c>
    </row>
  </sheetData>
  <sheetProtection/>
  <mergeCells count="75">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1:D61"/>
    <mergeCell ref="A62:D62"/>
    <mergeCell ref="A63:D63"/>
    <mergeCell ref="A64:D64"/>
    <mergeCell ref="A45:D45"/>
    <mergeCell ref="A51:D51"/>
    <mergeCell ref="A52:D52"/>
    <mergeCell ref="A53:D53"/>
    <mergeCell ref="A54:D54"/>
    <mergeCell ref="A55:D55"/>
    <mergeCell ref="A35:D35"/>
    <mergeCell ref="A40:D40"/>
    <mergeCell ref="A41:D41"/>
    <mergeCell ref="A42:D42"/>
    <mergeCell ref="A43:D43"/>
    <mergeCell ref="A44:D44"/>
    <mergeCell ref="A29:D29"/>
    <mergeCell ref="A30:D30"/>
    <mergeCell ref="A31:D31"/>
    <mergeCell ref="A32:D32"/>
    <mergeCell ref="A33:D33"/>
    <mergeCell ref="A34:D34"/>
    <mergeCell ref="A14:D14"/>
    <mergeCell ref="A15:D15"/>
    <mergeCell ref="A24:D24"/>
    <mergeCell ref="A25:D25"/>
    <mergeCell ref="A26:D26"/>
    <mergeCell ref="A27:D27"/>
    <mergeCell ref="A8:D8"/>
    <mergeCell ref="A9:D9"/>
    <mergeCell ref="A10:D10"/>
    <mergeCell ref="A11:D11"/>
    <mergeCell ref="A12:D12"/>
    <mergeCell ref="A13:D13"/>
    <mergeCell ref="A57:D57"/>
    <mergeCell ref="A58:D58"/>
    <mergeCell ref="A47:D47"/>
    <mergeCell ref="A48:D48"/>
    <mergeCell ref="A49:D49"/>
    <mergeCell ref="A50:D50"/>
    <mergeCell ref="A56:D56"/>
    <mergeCell ref="A46:D46"/>
    <mergeCell ref="A36:D36"/>
    <mergeCell ref="A37:D37"/>
    <mergeCell ref="A38:D38"/>
    <mergeCell ref="A39:D39"/>
    <mergeCell ref="A20:D20"/>
    <mergeCell ref="A21:D21"/>
    <mergeCell ref="A22:D22"/>
    <mergeCell ref="A23:D23"/>
    <mergeCell ref="A28:D28"/>
    <mergeCell ref="A16:D16"/>
    <mergeCell ref="A17:D17"/>
    <mergeCell ref="A18:D18"/>
    <mergeCell ref="A19:D19"/>
    <mergeCell ref="A1:E1"/>
    <mergeCell ref="A2:E2"/>
    <mergeCell ref="A4:D4"/>
    <mergeCell ref="A5:D5"/>
    <mergeCell ref="A6:D6"/>
    <mergeCell ref="A7:D7"/>
  </mergeCells>
  <conditionalFormatting sqref="F76">
    <cfRule type="cellIs" priority="1" dxfId="0" operator="notEqual" stopIfTrue="1">
      <formula>$F$66</formula>
    </cfRule>
  </conditionalFormatting>
  <conditionalFormatting sqref="G76">
    <cfRule type="cellIs" priority="2" dxfId="0" operator="notEqual" stopIfTrue="1">
      <formula>$G$66</formula>
    </cfRule>
  </conditionalFormatting>
  <conditionalFormatting sqref="F37">
    <cfRule type="cellIs" priority="3" dxfId="0" operator="notEqual" stopIfTrue="1">
      <formula>$F$104</formula>
    </cfRule>
  </conditionalFormatting>
  <conditionalFormatting sqref="G37">
    <cfRule type="cellIs" priority="4" dxfId="0" operator="notEqual" stopIfTrue="1">
      <formula>$G$104</formula>
    </cfRule>
  </conditionalFormatting>
  <conditionalFormatting sqref="F33:G33">
    <cfRule type="cellIs" priority="5" dxfId="0" operator="lessThan" stopIfTrue="1">
      <formula>#REF!</formula>
    </cfRule>
  </conditionalFormatting>
  <conditionalFormatting sqref="F14:G14">
    <cfRule type="cellIs" priority="6" dxfId="0" operator="lessThan" stopIfTrue="1">
      <formula>#REF!</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F42:G43">
      <formula1>0</formula1>
    </dataValidation>
  </dataValidations>
  <printOptions/>
  <pageMargins left="0.3937007874015748" right="0.3937007874015748" top="0.3937007874015748" bottom="0.3937007874015748" header="0.31496062992125984" footer="0.3149606299212598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N50"/>
  <sheetViews>
    <sheetView tabSelected="1" zoomScalePageLayoutView="0" workbookViewId="0" topLeftCell="A25">
      <selection activeCell="R5" sqref="R5"/>
    </sheetView>
  </sheetViews>
  <sheetFormatPr defaultColWidth="9.00390625" defaultRowHeight="12.75"/>
  <cols>
    <col min="1" max="1" width="4.25390625" style="18" customWidth="1"/>
    <col min="2" max="2" width="44.375" style="18" customWidth="1"/>
    <col min="3" max="3" width="12.375" style="18" customWidth="1"/>
    <col min="4" max="4" width="13.25390625" style="18" customWidth="1"/>
    <col min="5" max="5" width="14.375" style="18" customWidth="1"/>
    <col min="6" max="6" width="9.125" style="18" customWidth="1"/>
    <col min="7" max="8" width="8.625" style="67" customWidth="1"/>
    <col min="9" max="9" width="3.75390625" style="67" customWidth="1"/>
    <col min="10" max="12" width="8.625" style="67" customWidth="1"/>
    <col min="13" max="13" width="5.25390625" style="67" customWidth="1"/>
    <col min="14" max="14" width="8.625" style="67" customWidth="1"/>
    <col min="15" max="16384" width="9.125" style="18" customWidth="1"/>
  </cols>
  <sheetData>
    <row r="1" spans="1:5" ht="30.75" customHeight="1">
      <c r="A1" s="194" t="s">
        <v>172</v>
      </c>
      <c r="B1" s="194"/>
      <c r="C1" s="194"/>
      <c r="D1" s="194"/>
      <c r="E1" s="194"/>
    </row>
    <row r="2" spans="1:5" ht="26.25" customHeight="1">
      <c r="A2" s="194" t="s">
        <v>243</v>
      </c>
      <c r="B2" s="194"/>
      <c r="C2" s="194"/>
      <c r="D2" s="194"/>
      <c r="E2" s="194"/>
    </row>
    <row r="3" spans="1:5" ht="15">
      <c r="A3" s="20"/>
      <c r="B3" s="20"/>
      <c r="C3" s="20"/>
      <c r="D3" s="20"/>
      <c r="E3" s="20"/>
    </row>
    <row r="4" spans="1:14" ht="15">
      <c r="A4" s="195" t="s">
        <v>64</v>
      </c>
      <c r="B4" s="196"/>
      <c r="C4" s="196"/>
      <c r="D4" s="196"/>
      <c r="E4" s="197"/>
      <c r="F4" s="201" t="s">
        <v>0</v>
      </c>
      <c r="G4" s="362" t="s">
        <v>244</v>
      </c>
      <c r="H4" s="363" t="s">
        <v>275</v>
      </c>
      <c r="I4" s="363" t="s">
        <v>245</v>
      </c>
      <c r="J4" s="364" t="s">
        <v>276</v>
      </c>
      <c r="K4" s="365" t="s">
        <v>246</v>
      </c>
      <c r="L4" s="363" t="s">
        <v>275</v>
      </c>
      <c r="M4" s="366" t="s">
        <v>245</v>
      </c>
      <c r="N4" s="364" t="s">
        <v>276</v>
      </c>
    </row>
    <row r="5" spans="1:14" ht="15">
      <c r="A5" s="198"/>
      <c r="B5" s="199"/>
      <c r="C5" s="199"/>
      <c r="D5" s="199"/>
      <c r="E5" s="200"/>
      <c r="F5" s="202"/>
      <c r="G5" s="367">
        <v>44926</v>
      </c>
      <c r="H5" s="368"/>
      <c r="I5" s="368"/>
      <c r="J5" s="369"/>
      <c r="K5" s="367">
        <v>44561</v>
      </c>
      <c r="L5" s="368"/>
      <c r="M5" s="368"/>
      <c r="N5" s="369"/>
    </row>
    <row r="6" spans="1:14" ht="15">
      <c r="A6" s="203">
        <v>1</v>
      </c>
      <c r="B6" s="204"/>
      <c r="C6" s="204"/>
      <c r="D6" s="204"/>
      <c r="E6" s="205"/>
      <c r="F6" s="63">
        <v>2</v>
      </c>
      <c r="G6" s="299">
        <v>3</v>
      </c>
      <c r="H6" s="300"/>
      <c r="I6" s="300"/>
      <c r="J6" s="301"/>
      <c r="K6" s="299">
        <v>4</v>
      </c>
      <c r="L6" s="300"/>
      <c r="M6" s="300"/>
      <c r="N6" s="301"/>
    </row>
    <row r="7" spans="1:14" ht="27.75" customHeight="1">
      <c r="A7" s="206" t="s">
        <v>85</v>
      </c>
      <c r="B7" s="207"/>
      <c r="C7" s="207"/>
      <c r="D7" s="207"/>
      <c r="E7" s="208"/>
      <c r="F7" s="36" t="s">
        <v>247</v>
      </c>
      <c r="G7" s="357">
        <v>55244</v>
      </c>
      <c r="H7" s="358"/>
      <c r="I7" s="358"/>
      <c r="J7" s="359"/>
      <c r="K7" s="357">
        <v>43374</v>
      </c>
      <c r="L7" s="358"/>
      <c r="M7" s="358"/>
      <c r="N7" s="359"/>
    </row>
    <row r="8" spans="1:14" ht="15">
      <c r="A8" s="206" t="s">
        <v>248</v>
      </c>
      <c r="B8" s="207"/>
      <c r="C8" s="207"/>
      <c r="D8" s="207"/>
      <c r="E8" s="208"/>
      <c r="F8" s="36" t="s">
        <v>249</v>
      </c>
      <c r="G8" s="370">
        <v>48517</v>
      </c>
      <c r="H8" s="371"/>
      <c r="I8" s="371"/>
      <c r="J8" s="372"/>
      <c r="K8" s="370">
        <v>36035</v>
      </c>
      <c r="L8" s="371"/>
      <c r="M8" s="371"/>
      <c r="N8" s="372"/>
    </row>
    <row r="9" spans="1:14" ht="15">
      <c r="A9" s="209" t="s">
        <v>173</v>
      </c>
      <c r="B9" s="207"/>
      <c r="C9" s="207"/>
      <c r="D9" s="207"/>
      <c r="E9" s="208"/>
      <c r="F9" s="36" t="s">
        <v>250</v>
      </c>
      <c r="G9" s="373">
        <f>G7-G8</f>
        <v>6727</v>
      </c>
      <c r="H9" s="374"/>
      <c r="I9" s="374"/>
      <c r="J9" s="375"/>
      <c r="K9" s="306">
        <f>K7-K8</f>
        <v>7339</v>
      </c>
      <c r="L9" s="307"/>
      <c r="M9" s="307"/>
      <c r="N9" s="308"/>
    </row>
    <row r="10" spans="1:14" ht="15">
      <c r="A10" s="206" t="s">
        <v>13</v>
      </c>
      <c r="B10" s="207"/>
      <c r="C10" s="207"/>
      <c r="D10" s="207"/>
      <c r="E10" s="208"/>
      <c r="F10" s="36" t="s">
        <v>251</v>
      </c>
      <c r="G10" s="376">
        <v>6121</v>
      </c>
      <c r="H10" s="377"/>
      <c r="I10" s="377"/>
      <c r="J10" s="378"/>
      <c r="K10" s="376">
        <v>5550</v>
      </c>
      <c r="L10" s="377"/>
      <c r="M10" s="377"/>
      <c r="N10" s="378"/>
    </row>
    <row r="11" spans="1:14" ht="27.75" customHeight="1">
      <c r="A11" s="206" t="s">
        <v>43</v>
      </c>
      <c r="B11" s="207"/>
      <c r="C11" s="207"/>
      <c r="D11" s="207"/>
      <c r="E11" s="208"/>
      <c r="F11" s="36" t="s">
        <v>252</v>
      </c>
      <c r="G11" s="376">
        <v>0</v>
      </c>
      <c r="H11" s="377"/>
      <c r="I11" s="377"/>
      <c r="J11" s="378"/>
      <c r="K11" s="376">
        <v>0</v>
      </c>
      <c r="L11" s="377"/>
      <c r="M11" s="377"/>
      <c r="N11" s="378"/>
    </row>
    <row r="12" spans="1:14" ht="15">
      <c r="A12" s="206" t="s">
        <v>253</v>
      </c>
      <c r="B12" s="207"/>
      <c r="C12" s="207"/>
      <c r="D12" s="207"/>
      <c r="E12" s="208"/>
      <c r="F12" s="36" t="s">
        <v>254</v>
      </c>
      <c r="G12" s="306">
        <f>G9-G10-G11</f>
        <v>606</v>
      </c>
      <c r="H12" s="307"/>
      <c r="I12" s="307"/>
      <c r="J12" s="308"/>
      <c r="K12" s="306">
        <f>K9-K10-K11</f>
        <v>1789</v>
      </c>
      <c r="L12" s="307"/>
      <c r="M12" s="307"/>
      <c r="N12" s="308"/>
    </row>
    <row r="13" spans="1:14" ht="15">
      <c r="A13" s="206" t="s">
        <v>14</v>
      </c>
      <c r="B13" s="207"/>
      <c r="C13" s="207"/>
      <c r="D13" s="207"/>
      <c r="E13" s="208"/>
      <c r="F13" s="36" t="s">
        <v>255</v>
      </c>
      <c r="G13" s="318">
        <v>11641</v>
      </c>
      <c r="H13" s="319"/>
      <c r="I13" s="319"/>
      <c r="J13" s="320"/>
      <c r="K13" s="318">
        <v>677</v>
      </c>
      <c r="L13" s="319"/>
      <c r="M13" s="319"/>
      <c r="N13" s="320"/>
    </row>
    <row r="14" spans="1:14" ht="15">
      <c r="A14" s="206" t="s">
        <v>15</v>
      </c>
      <c r="B14" s="207"/>
      <c r="C14" s="207"/>
      <c r="D14" s="207"/>
      <c r="E14" s="208"/>
      <c r="F14" s="36" t="s">
        <v>256</v>
      </c>
      <c r="G14" s="376">
        <v>12698</v>
      </c>
      <c r="H14" s="377"/>
      <c r="I14" s="377"/>
      <c r="J14" s="378"/>
      <c r="K14" s="376">
        <v>1795</v>
      </c>
      <c r="L14" s="377"/>
      <c r="M14" s="377"/>
      <c r="N14" s="378"/>
    </row>
    <row r="15" spans="1:14" ht="15">
      <c r="A15" s="209" t="s">
        <v>86</v>
      </c>
      <c r="B15" s="207"/>
      <c r="C15" s="207"/>
      <c r="D15" s="207"/>
      <c r="E15" s="208"/>
      <c r="F15" s="36" t="s">
        <v>257</v>
      </c>
      <c r="G15" s="306">
        <f>G12+G13-G14</f>
        <v>-451</v>
      </c>
      <c r="H15" s="307"/>
      <c r="I15" s="307"/>
      <c r="J15" s="308"/>
      <c r="K15" s="306">
        <f>K12+K13-K14</f>
        <v>671</v>
      </c>
      <c r="L15" s="307"/>
      <c r="M15" s="307"/>
      <c r="N15" s="308"/>
    </row>
    <row r="16" spans="1:14" ht="15">
      <c r="A16" s="206" t="s">
        <v>16</v>
      </c>
      <c r="B16" s="207"/>
      <c r="C16" s="207"/>
      <c r="D16" s="207"/>
      <c r="E16" s="208"/>
      <c r="F16" s="36">
        <v>100</v>
      </c>
      <c r="G16" s="306">
        <f>SUM(G17:J21)</f>
        <v>98</v>
      </c>
      <c r="H16" s="307"/>
      <c r="I16" s="307"/>
      <c r="J16" s="308"/>
      <c r="K16" s="306">
        <f>SUM(K17:N21)</f>
        <v>174</v>
      </c>
      <c r="L16" s="307"/>
      <c r="M16" s="307"/>
      <c r="N16" s="308"/>
    </row>
    <row r="17" spans="1:14" ht="15">
      <c r="A17" s="210" t="s">
        <v>222</v>
      </c>
      <c r="B17" s="211"/>
      <c r="C17" s="211"/>
      <c r="D17" s="211"/>
      <c r="E17" s="212"/>
      <c r="F17" s="64"/>
      <c r="G17" s="310"/>
      <c r="H17" s="311"/>
      <c r="I17" s="311"/>
      <c r="J17" s="312"/>
      <c r="K17" s="310"/>
      <c r="L17" s="311"/>
      <c r="M17" s="311"/>
      <c r="N17" s="312"/>
    </row>
    <row r="18" spans="1:14" ht="15">
      <c r="A18" s="213" t="s">
        <v>258</v>
      </c>
      <c r="B18" s="214"/>
      <c r="C18" s="214"/>
      <c r="D18" s="214"/>
      <c r="E18" s="215"/>
      <c r="F18" s="65" t="s">
        <v>259</v>
      </c>
      <c r="G18" s="314">
        <v>27</v>
      </c>
      <c r="H18" s="315"/>
      <c r="I18" s="315"/>
      <c r="J18" s="316"/>
      <c r="K18" s="314">
        <v>43</v>
      </c>
      <c r="L18" s="315"/>
      <c r="M18" s="315"/>
      <c r="N18" s="316"/>
    </row>
    <row r="19" spans="1:14" ht="15">
      <c r="A19" s="216" t="s">
        <v>181</v>
      </c>
      <c r="B19" s="217"/>
      <c r="C19" s="217"/>
      <c r="D19" s="217"/>
      <c r="E19" s="218"/>
      <c r="F19" s="36">
        <v>102</v>
      </c>
      <c r="G19" s="318">
        <v>1</v>
      </c>
      <c r="H19" s="319"/>
      <c r="I19" s="319"/>
      <c r="J19" s="320"/>
      <c r="K19" s="318">
        <v>1</v>
      </c>
      <c r="L19" s="319"/>
      <c r="M19" s="319"/>
      <c r="N19" s="320"/>
    </row>
    <row r="20" spans="1:14" ht="15">
      <c r="A20" s="216" t="s">
        <v>27</v>
      </c>
      <c r="B20" s="217"/>
      <c r="C20" s="217"/>
      <c r="D20" s="217"/>
      <c r="E20" s="218"/>
      <c r="F20" s="36">
        <v>103</v>
      </c>
      <c r="G20" s="318">
        <v>50</v>
      </c>
      <c r="H20" s="319"/>
      <c r="I20" s="319"/>
      <c r="J20" s="320"/>
      <c r="K20" s="318">
        <v>115</v>
      </c>
      <c r="L20" s="319"/>
      <c r="M20" s="319"/>
      <c r="N20" s="320"/>
    </row>
    <row r="21" spans="1:14" ht="15">
      <c r="A21" s="216" t="s">
        <v>28</v>
      </c>
      <c r="B21" s="217"/>
      <c r="C21" s="217"/>
      <c r="D21" s="217"/>
      <c r="E21" s="218"/>
      <c r="F21" s="36">
        <v>104</v>
      </c>
      <c r="G21" s="318">
        <v>20</v>
      </c>
      <c r="H21" s="319"/>
      <c r="I21" s="319"/>
      <c r="J21" s="320"/>
      <c r="K21" s="318">
        <v>15</v>
      </c>
      <c r="L21" s="319"/>
      <c r="M21" s="319"/>
      <c r="N21" s="320"/>
    </row>
    <row r="22" spans="1:14" ht="15">
      <c r="A22" s="206" t="s">
        <v>17</v>
      </c>
      <c r="B22" s="207"/>
      <c r="C22" s="207"/>
      <c r="D22" s="207"/>
      <c r="E22" s="208"/>
      <c r="F22" s="36">
        <v>110</v>
      </c>
      <c r="G22" s="321">
        <f>G24+G25</f>
        <v>10</v>
      </c>
      <c r="H22" s="322"/>
      <c r="I22" s="322"/>
      <c r="J22" s="323"/>
      <c r="K22" s="321">
        <f>K24+K25</f>
        <v>46</v>
      </c>
      <c r="L22" s="322"/>
      <c r="M22" s="322"/>
      <c r="N22" s="323"/>
    </row>
    <row r="23" spans="1:14" ht="15">
      <c r="A23" s="210" t="s">
        <v>222</v>
      </c>
      <c r="B23" s="211"/>
      <c r="C23" s="211"/>
      <c r="D23" s="211"/>
      <c r="E23" s="212"/>
      <c r="F23" s="66"/>
      <c r="G23" s="325"/>
      <c r="H23" s="325"/>
      <c r="I23" s="325"/>
      <c r="J23" s="326"/>
      <c r="K23" s="324"/>
      <c r="L23" s="325"/>
      <c r="M23" s="325"/>
      <c r="N23" s="326"/>
    </row>
    <row r="24" spans="1:14" ht="15">
      <c r="A24" s="213" t="s">
        <v>260</v>
      </c>
      <c r="B24" s="214"/>
      <c r="C24" s="214"/>
      <c r="D24" s="214"/>
      <c r="E24" s="215"/>
      <c r="F24" s="65">
        <v>111</v>
      </c>
      <c r="G24" s="327">
        <v>9</v>
      </c>
      <c r="H24" s="328"/>
      <c r="I24" s="328"/>
      <c r="J24" s="329"/>
      <c r="K24" s="327">
        <v>45</v>
      </c>
      <c r="L24" s="328"/>
      <c r="M24" s="328"/>
      <c r="N24" s="329"/>
    </row>
    <row r="25" spans="1:14" ht="15">
      <c r="A25" s="216" t="s">
        <v>87</v>
      </c>
      <c r="B25" s="217"/>
      <c r="C25" s="217"/>
      <c r="D25" s="217"/>
      <c r="E25" s="218"/>
      <c r="F25" s="36">
        <v>112</v>
      </c>
      <c r="G25" s="330">
        <v>1</v>
      </c>
      <c r="H25" s="331"/>
      <c r="I25" s="331"/>
      <c r="J25" s="332"/>
      <c r="K25" s="330">
        <v>1</v>
      </c>
      <c r="L25" s="331"/>
      <c r="M25" s="331"/>
      <c r="N25" s="332"/>
    </row>
    <row r="26" spans="1:14" ht="15">
      <c r="A26" s="206" t="s">
        <v>18</v>
      </c>
      <c r="B26" s="207"/>
      <c r="C26" s="207"/>
      <c r="D26" s="207"/>
      <c r="E26" s="208"/>
      <c r="F26" s="36">
        <v>120</v>
      </c>
      <c r="G26" s="306">
        <f>SUM(G27:J29)</f>
        <v>1090</v>
      </c>
      <c r="H26" s="307"/>
      <c r="I26" s="307"/>
      <c r="J26" s="308"/>
      <c r="K26" s="306">
        <f>SUM(K27:N29)</f>
        <v>4</v>
      </c>
      <c r="L26" s="307"/>
      <c r="M26" s="307"/>
      <c r="N26" s="308"/>
    </row>
    <row r="27" spans="1:14" ht="15">
      <c r="A27" s="210" t="s">
        <v>222</v>
      </c>
      <c r="B27" s="211"/>
      <c r="C27" s="211"/>
      <c r="D27" s="211"/>
      <c r="E27" s="212"/>
      <c r="F27" s="66"/>
      <c r="G27" s="325"/>
      <c r="H27" s="325"/>
      <c r="I27" s="325"/>
      <c r="J27" s="326"/>
      <c r="K27" s="324"/>
      <c r="L27" s="325"/>
      <c r="M27" s="325"/>
      <c r="N27" s="326"/>
    </row>
    <row r="28" spans="1:14" ht="15">
      <c r="A28" s="213" t="s">
        <v>261</v>
      </c>
      <c r="B28" s="214"/>
      <c r="C28" s="214"/>
      <c r="D28" s="214"/>
      <c r="E28" s="215"/>
      <c r="F28" s="65">
        <v>121</v>
      </c>
      <c r="G28" s="315">
        <v>1090</v>
      </c>
      <c r="H28" s="315"/>
      <c r="I28" s="315"/>
      <c r="J28" s="316"/>
      <c r="K28" s="314">
        <v>4</v>
      </c>
      <c r="L28" s="315"/>
      <c r="M28" s="315"/>
      <c r="N28" s="316"/>
    </row>
    <row r="29" spans="1:14" ht="15">
      <c r="A29" s="216" t="s">
        <v>44</v>
      </c>
      <c r="B29" s="217"/>
      <c r="C29" s="217"/>
      <c r="D29" s="217"/>
      <c r="E29" s="218"/>
      <c r="F29" s="36">
        <v>122</v>
      </c>
      <c r="G29" s="318">
        <v>0</v>
      </c>
      <c r="H29" s="319"/>
      <c r="I29" s="319"/>
      <c r="J29" s="320"/>
      <c r="K29" s="318">
        <v>0</v>
      </c>
      <c r="L29" s="319"/>
      <c r="M29" s="319"/>
      <c r="N29" s="320"/>
    </row>
    <row r="30" spans="1:14" ht="15">
      <c r="A30" s="206" t="s">
        <v>19</v>
      </c>
      <c r="B30" s="207"/>
      <c r="C30" s="207"/>
      <c r="D30" s="207"/>
      <c r="E30" s="208"/>
      <c r="F30" s="36">
        <v>130</v>
      </c>
      <c r="G30" s="321">
        <f>SUM(G31:J34)</f>
        <v>589</v>
      </c>
      <c r="H30" s="322"/>
      <c r="I30" s="322"/>
      <c r="J30" s="323"/>
      <c r="K30" s="321">
        <f>SUM(K31:N34)</f>
        <v>43</v>
      </c>
      <c r="L30" s="322"/>
      <c r="M30" s="322"/>
      <c r="N30" s="323"/>
    </row>
    <row r="31" spans="1:14" ht="15">
      <c r="A31" s="210" t="s">
        <v>222</v>
      </c>
      <c r="B31" s="211"/>
      <c r="C31" s="211"/>
      <c r="D31" s="211"/>
      <c r="E31" s="212"/>
      <c r="F31" s="66"/>
      <c r="G31" s="325"/>
      <c r="H31" s="325"/>
      <c r="I31" s="325"/>
      <c r="J31" s="326"/>
      <c r="K31" s="324"/>
      <c r="L31" s="325"/>
      <c r="M31" s="325"/>
      <c r="N31" s="326"/>
    </row>
    <row r="32" spans="1:14" ht="15">
      <c r="A32" s="213" t="s">
        <v>175</v>
      </c>
      <c r="B32" s="214"/>
      <c r="C32" s="214"/>
      <c r="D32" s="214"/>
      <c r="E32" s="215"/>
      <c r="F32" s="65">
        <v>131</v>
      </c>
      <c r="G32" s="328">
        <v>11</v>
      </c>
      <c r="H32" s="328"/>
      <c r="I32" s="328"/>
      <c r="J32" s="329"/>
      <c r="K32" s="327">
        <v>26</v>
      </c>
      <c r="L32" s="328"/>
      <c r="M32" s="328"/>
      <c r="N32" s="329"/>
    </row>
    <row r="33" spans="1:14" ht="15">
      <c r="A33" s="216" t="s">
        <v>261</v>
      </c>
      <c r="B33" s="217"/>
      <c r="C33" s="217"/>
      <c r="D33" s="217"/>
      <c r="E33" s="218"/>
      <c r="F33" s="36">
        <v>132</v>
      </c>
      <c r="G33" s="330">
        <v>555</v>
      </c>
      <c r="H33" s="331"/>
      <c r="I33" s="331"/>
      <c r="J33" s="332"/>
      <c r="K33" s="330">
        <v>15</v>
      </c>
      <c r="L33" s="331"/>
      <c r="M33" s="331"/>
      <c r="N33" s="332"/>
    </row>
    <row r="34" spans="1:14" ht="28.5" customHeight="1">
      <c r="A34" s="216" t="s">
        <v>88</v>
      </c>
      <c r="B34" s="217"/>
      <c r="C34" s="217"/>
      <c r="D34" s="217"/>
      <c r="E34" s="218"/>
      <c r="F34" s="36">
        <v>133</v>
      </c>
      <c r="G34" s="330">
        <v>23</v>
      </c>
      <c r="H34" s="331"/>
      <c r="I34" s="331"/>
      <c r="J34" s="332"/>
      <c r="K34" s="330">
        <v>2</v>
      </c>
      <c r="L34" s="331"/>
      <c r="M34" s="331"/>
      <c r="N34" s="332"/>
    </row>
    <row r="35" spans="1:14" ht="15">
      <c r="A35" s="195" t="s">
        <v>64</v>
      </c>
      <c r="B35" s="196"/>
      <c r="C35" s="196"/>
      <c r="D35" s="196"/>
      <c r="E35" s="197"/>
      <c r="F35" s="201" t="s">
        <v>0</v>
      </c>
      <c r="G35" s="362" t="s">
        <v>244</v>
      </c>
      <c r="H35" s="363" t="s">
        <v>275</v>
      </c>
      <c r="I35" s="363" t="s">
        <v>245</v>
      </c>
      <c r="J35" s="364" t="s">
        <v>276</v>
      </c>
      <c r="K35" s="365" t="s">
        <v>246</v>
      </c>
      <c r="L35" s="363" t="s">
        <v>275</v>
      </c>
      <c r="M35" s="366" t="s">
        <v>245</v>
      </c>
      <c r="N35" s="364" t="s">
        <v>276</v>
      </c>
    </row>
    <row r="36" spans="1:14" ht="15">
      <c r="A36" s="198"/>
      <c r="B36" s="199"/>
      <c r="C36" s="199"/>
      <c r="D36" s="199"/>
      <c r="E36" s="200"/>
      <c r="F36" s="202"/>
      <c r="G36" s="367">
        <v>44926</v>
      </c>
      <c r="H36" s="368"/>
      <c r="I36" s="368"/>
      <c r="J36" s="369"/>
      <c r="K36" s="367">
        <v>44561</v>
      </c>
      <c r="L36" s="368"/>
      <c r="M36" s="368"/>
      <c r="N36" s="369"/>
    </row>
    <row r="37" spans="1:14" ht="15">
      <c r="A37" s="203">
        <v>1</v>
      </c>
      <c r="B37" s="204"/>
      <c r="C37" s="204"/>
      <c r="D37" s="204"/>
      <c r="E37" s="205"/>
      <c r="F37" s="63">
        <v>2</v>
      </c>
      <c r="G37" s="226">
        <v>3</v>
      </c>
      <c r="H37" s="227"/>
      <c r="I37" s="227"/>
      <c r="J37" s="228"/>
      <c r="K37" s="226">
        <v>4</v>
      </c>
      <c r="L37" s="227"/>
      <c r="M37" s="227"/>
      <c r="N37" s="228"/>
    </row>
    <row r="38" spans="1:14" ht="15">
      <c r="A38" s="206" t="s">
        <v>262</v>
      </c>
      <c r="B38" s="207"/>
      <c r="C38" s="207"/>
      <c r="D38" s="207"/>
      <c r="E38" s="208"/>
      <c r="F38" s="36" t="s">
        <v>263</v>
      </c>
      <c r="G38" s="306">
        <f>G16-G22+G26-G30</f>
        <v>589</v>
      </c>
      <c r="H38" s="307"/>
      <c r="I38" s="307"/>
      <c r="J38" s="308"/>
      <c r="K38" s="306">
        <f>K16-K22+K26-K30</f>
        <v>89</v>
      </c>
      <c r="L38" s="307"/>
      <c r="M38" s="307"/>
      <c r="N38" s="308"/>
    </row>
    <row r="39" spans="1:14" ht="15">
      <c r="A39" s="206" t="s">
        <v>20</v>
      </c>
      <c r="B39" s="207"/>
      <c r="C39" s="207"/>
      <c r="D39" s="207"/>
      <c r="E39" s="208"/>
      <c r="F39" s="36" t="s">
        <v>264</v>
      </c>
      <c r="G39" s="306">
        <f>G38+G15</f>
        <v>138</v>
      </c>
      <c r="H39" s="307"/>
      <c r="I39" s="307"/>
      <c r="J39" s="308"/>
      <c r="K39" s="306">
        <f>K38+K15</f>
        <v>760</v>
      </c>
      <c r="L39" s="307"/>
      <c r="M39" s="307"/>
      <c r="N39" s="308"/>
    </row>
    <row r="40" spans="1:14" ht="15">
      <c r="A40" s="206" t="s">
        <v>4</v>
      </c>
      <c r="B40" s="207"/>
      <c r="C40" s="207"/>
      <c r="D40" s="207"/>
      <c r="E40" s="208"/>
      <c r="F40" s="36" t="s">
        <v>265</v>
      </c>
      <c r="G40" s="370">
        <v>132</v>
      </c>
      <c r="H40" s="371"/>
      <c r="I40" s="371"/>
      <c r="J40" s="372"/>
      <c r="K40" s="370">
        <v>308</v>
      </c>
      <c r="L40" s="371"/>
      <c r="M40" s="371"/>
      <c r="N40" s="372"/>
    </row>
    <row r="41" spans="1:14" ht="15">
      <c r="A41" s="206" t="s">
        <v>21</v>
      </c>
      <c r="B41" s="207"/>
      <c r="C41" s="207"/>
      <c r="D41" s="207"/>
      <c r="E41" s="208"/>
      <c r="F41" s="36" t="s">
        <v>266</v>
      </c>
      <c r="G41" s="318">
        <v>5</v>
      </c>
      <c r="H41" s="319"/>
      <c r="I41" s="319"/>
      <c r="J41" s="320"/>
      <c r="K41" s="318">
        <v>-70</v>
      </c>
      <c r="L41" s="319"/>
      <c r="M41" s="319"/>
      <c r="N41" s="320"/>
    </row>
    <row r="42" spans="1:14" ht="26.25" customHeight="1">
      <c r="A42" s="206" t="s">
        <v>45</v>
      </c>
      <c r="B42" s="207"/>
      <c r="C42" s="207"/>
      <c r="D42" s="207"/>
      <c r="E42" s="208"/>
      <c r="F42" s="36" t="s">
        <v>267</v>
      </c>
      <c r="G42" s="318">
        <v>0</v>
      </c>
      <c r="H42" s="319"/>
      <c r="I42" s="319"/>
      <c r="J42" s="320"/>
      <c r="K42" s="318">
        <v>0</v>
      </c>
      <c r="L42" s="319"/>
      <c r="M42" s="319"/>
      <c r="N42" s="320"/>
    </row>
    <row r="43" spans="1:14" ht="26.25" customHeight="1">
      <c r="A43" s="206" t="s">
        <v>46</v>
      </c>
      <c r="B43" s="207"/>
      <c r="C43" s="207"/>
      <c r="D43" s="207"/>
      <c r="E43" s="208"/>
      <c r="F43" s="36" t="s">
        <v>268</v>
      </c>
      <c r="G43" s="376">
        <v>0</v>
      </c>
      <c r="H43" s="377"/>
      <c r="I43" s="377"/>
      <c r="J43" s="378"/>
      <c r="K43" s="376">
        <v>0</v>
      </c>
      <c r="L43" s="377"/>
      <c r="M43" s="377"/>
      <c r="N43" s="378"/>
    </row>
    <row r="44" spans="1:14" ht="15">
      <c r="A44" s="206" t="s">
        <v>47</v>
      </c>
      <c r="B44" s="207"/>
      <c r="C44" s="207"/>
      <c r="D44" s="207"/>
      <c r="E44" s="208"/>
      <c r="F44" s="36" t="s">
        <v>269</v>
      </c>
      <c r="G44" s="376">
        <v>3</v>
      </c>
      <c r="H44" s="377"/>
      <c r="I44" s="377"/>
      <c r="J44" s="378"/>
      <c r="K44" s="376">
        <v>3</v>
      </c>
      <c r="L44" s="377"/>
      <c r="M44" s="377"/>
      <c r="N44" s="378"/>
    </row>
    <row r="45" spans="1:14" ht="15">
      <c r="A45" s="206" t="s">
        <v>270</v>
      </c>
      <c r="B45" s="207"/>
      <c r="C45" s="207"/>
      <c r="D45" s="207"/>
      <c r="E45" s="208"/>
      <c r="F45" s="36">
        <v>210</v>
      </c>
      <c r="G45" s="306">
        <f>G39-G40+G41+G42-G43-G44</f>
        <v>8</v>
      </c>
      <c r="H45" s="307"/>
      <c r="I45" s="307"/>
      <c r="J45" s="308"/>
      <c r="K45" s="306">
        <f>K39-K40+K41+K42-K43-K44</f>
        <v>379</v>
      </c>
      <c r="L45" s="307"/>
      <c r="M45" s="307"/>
      <c r="N45" s="308"/>
    </row>
    <row r="46" spans="1:14" ht="15">
      <c r="A46" s="206" t="s">
        <v>271</v>
      </c>
      <c r="B46" s="207"/>
      <c r="C46" s="207"/>
      <c r="D46" s="207"/>
      <c r="E46" s="208"/>
      <c r="F46" s="36" t="s">
        <v>272</v>
      </c>
      <c r="G46" s="318">
        <v>2818</v>
      </c>
      <c r="H46" s="319"/>
      <c r="I46" s="319"/>
      <c r="J46" s="320"/>
      <c r="K46" s="318">
        <v>2745</v>
      </c>
      <c r="L46" s="319"/>
      <c r="M46" s="319"/>
      <c r="N46" s="320"/>
    </row>
    <row r="47" spans="1:14" ht="15">
      <c r="A47" s="206" t="s">
        <v>273</v>
      </c>
      <c r="B47" s="207"/>
      <c r="C47" s="207"/>
      <c r="D47" s="207"/>
      <c r="E47" s="208"/>
      <c r="F47" s="36" t="s">
        <v>274</v>
      </c>
      <c r="G47" s="318">
        <v>0</v>
      </c>
      <c r="H47" s="319"/>
      <c r="I47" s="319"/>
      <c r="J47" s="320"/>
      <c r="K47" s="318">
        <v>0</v>
      </c>
      <c r="L47" s="319"/>
      <c r="M47" s="319"/>
      <c r="N47" s="320"/>
    </row>
    <row r="48" spans="1:14" ht="15">
      <c r="A48" s="206" t="s">
        <v>22</v>
      </c>
      <c r="B48" s="207"/>
      <c r="C48" s="207"/>
      <c r="D48" s="207"/>
      <c r="E48" s="208"/>
      <c r="F48" s="36">
        <v>240</v>
      </c>
      <c r="G48" s="306">
        <f>G45+G46+G47</f>
        <v>2826</v>
      </c>
      <c r="H48" s="307"/>
      <c r="I48" s="307"/>
      <c r="J48" s="308"/>
      <c r="K48" s="306">
        <f>K45+K46+K47</f>
        <v>3124</v>
      </c>
      <c r="L48" s="307"/>
      <c r="M48" s="307"/>
      <c r="N48" s="308"/>
    </row>
    <row r="49" spans="1:14" ht="15">
      <c r="A49" s="206" t="s">
        <v>48</v>
      </c>
      <c r="B49" s="207"/>
      <c r="C49" s="207"/>
      <c r="D49" s="207"/>
      <c r="E49" s="208"/>
      <c r="F49" s="36">
        <v>250</v>
      </c>
      <c r="G49" s="379">
        <f>G45/3043280</f>
        <v>2.628742672379801E-06</v>
      </c>
      <c r="H49" s="380"/>
      <c r="I49" s="380"/>
      <c r="J49" s="381"/>
      <c r="K49" s="379">
        <f>K45/3043280</f>
        <v>0.00012453668410399306</v>
      </c>
      <c r="L49" s="380"/>
      <c r="M49" s="380"/>
      <c r="N49" s="381"/>
    </row>
    <row r="50" spans="1:14" ht="15">
      <c r="A50" s="206" t="s">
        <v>49</v>
      </c>
      <c r="B50" s="207"/>
      <c r="C50" s="207"/>
      <c r="D50" s="207"/>
      <c r="E50" s="208"/>
      <c r="F50" s="36">
        <v>260</v>
      </c>
      <c r="G50" s="379">
        <f>G49</f>
        <v>2.628742672379801E-06</v>
      </c>
      <c r="H50" s="380"/>
      <c r="I50" s="380"/>
      <c r="J50" s="381"/>
      <c r="K50" s="379">
        <f>K49</f>
        <v>0.00012453668410399306</v>
      </c>
      <c r="L50" s="380"/>
      <c r="M50" s="380"/>
      <c r="N50" s="381"/>
    </row>
  </sheetData>
  <sheetProtection/>
  <mergeCells count="139">
    <mergeCell ref="G49:J49"/>
    <mergeCell ref="K49:N49"/>
    <mergeCell ref="A47:E47"/>
    <mergeCell ref="G47:J47"/>
    <mergeCell ref="K47:N47"/>
    <mergeCell ref="A50:E50"/>
    <mergeCell ref="G50:J50"/>
    <mergeCell ref="K50:N50"/>
    <mergeCell ref="A48:E48"/>
    <mergeCell ref="G48:J48"/>
    <mergeCell ref="K48:N48"/>
    <mergeCell ref="A49:E49"/>
    <mergeCell ref="A45:E45"/>
    <mergeCell ref="G45:J45"/>
    <mergeCell ref="K45:N45"/>
    <mergeCell ref="A46:E46"/>
    <mergeCell ref="G46:J46"/>
    <mergeCell ref="K46:N46"/>
    <mergeCell ref="A43:E43"/>
    <mergeCell ref="G43:J43"/>
    <mergeCell ref="K43:N43"/>
    <mergeCell ref="A44:E44"/>
    <mergeCell ref="G44:J44"/>
    <mergeCell ref="K44:N44"/>
    <mergeCell ref="A41:E41"/>
    <mergeCell ref="G41:J41"/>
    <mergeCell ref="K41:N41"/>
    <mergeCell ref="A42:E42"/>
    <mergeCell ref="G42:J42"/>
    <mergeCell ref="K42:N42"/>
    <mergeCell ref="A39:E39"/>
    <mergeCell ref="G39:J39"/>
    <mergeCell ref="K39:N39"/>
    <mergeCell ref="A40:E40"/>
    <mergeCell ref="G40:J40"/>
    <mergeCell ref="K40:N40"/>
    <mergeCell ref="A37:E37"/>
    <mergeCell ref="G37:J37"/>
    <mergeCell ref="K37:N37"/>
    <mergeCell ref="A38:E38"/>
    <mergeCell ref="G38:J38"/>
    <mergeCell ref="K38:N38"/>
    <mergeCell ref="A34:E34"/>
    <mergeCell ref="G34:J34"/>
    <mergeCell ref="K34:N34"/>
    <mergeCell ref="A35:E36"/>
    <mergeCell ref="F35:F36"/>
    <mergeCell ref="G36:J36"/>
    <mergeCell ref="K36:N36"/>
    <mergeCell ref="A32:E32"/>
    <mergeCell ref="G32:J32"/>
    <mergeCell ref="K32:N32"/>
    <mergeCell ref="A33:E33"/>
    <mergeCell ref="G33:J33"/>
    <mergeCell ref="K33:N33"/>
    <mergeCell ref="A30:E30"/>
    <mergeCell ref="G30:J30"/>
    <mergeCell ref="K30:N30"/>
    <mergeCell ref="A31:E31"/>
    <mergeCell ref="G31:J31"/>
    <mergeCell ref="K31:N31"/>
    <mergeCell ref="A28:E28"/>
    <mergeCell ref="G28:J28"/>
    <mergeCell ref="K28:N28"/>
    <mergeCell ref="A29:E29"/>
    <mergeCell ref="G29:J29"/>
    <mergeCell ref="K29:N29"/>
    <mergeCell ref="A26:E26"/>
    <mergeCell ref="G26:J26"/>
    <mergeCell ref="K26:N26"/>
    <mergeCell ref="A27:E27"/>
    <mergeCell ref="G27:J27"/>
    <mergeCell ref="K27:N27"/>
    <mergeCell ref="A24:E24"/>
    <mergeCell ref="G24:J24"/>
    <mergeCell ref="K24:N24"/>
    <mergeCell ref="A25:E25"/>
    <mergeCell ref="G25:J25"/>
    <mergeCell ref="K25:N25"/>
    <mergeCell ref="A22:E22"/>
    <mergeCell ref="G22:J22"/>
    <mergeCell ref="K22:N22"/>
    <mergeCell ref="A23:E23"/>
    <mergeCell ref="G23:J23"/>
    <mergeCell ref="K23:N23"/>
    <mergeCell ref="A20:E20"/>
    <mergeCell ref="G20:J20"/>
    <mergeCell ref="K20:N20"/>
    <mergeCell ref="A21:E21"/>
    <mergeCell ref="G21:J21"/>
    <mergeCell ref="K21:N21"/>
    <mergeCell ref="A18:E18"/>
    <mergeCell ref="G18:J18"/>
    <mergeCell ref="K18:N18"/>
    <mergeCell ref="A19:E19"/>
    <mergeCell ref="G19:J19"/>
    <mergeCell ref="K19:N19"/>
    <mergeCell ref="A16:E16"/>
    <mergeCell ref="G16:J16"/>
    <mergeCell ref="K16:N16"/>
    <mergeCell ref="A17:E17"/>
    <mergeCell ref="G17:J17"/>
    <mergeCell ref="K17:N17"/>
    <mergeCell ref="A14:E14"/>
    <mergeCell ref="G14:J14"/>
    <mergeCell ref="K14:N14"/>
    <mergeCell ref="A15:E15"/>
    <mergeCell ref="G15:J15"/>
    <mergeCell ref="K15:N15"/>
    <mergeCell ref="A12:E12"/>
    <mergeCell ref="G12:J12"/>
    <mergeCell ref="K12:N12"/>
    <mergeCell ref="A13:E13"/>
    <mergeCell ref="G13:J13"/>
    <mergeCell ref="K13:N13"/>
    <mergeCell ref="A10:E10"/>
    <mergeCell ref="G10:J10"/>
    <mergeCell ref="K10:N10"/>
    <mergeCell ref="A11:E11"/>
    <mergeCell ref="G11:J11"/>
    <mergeCell ref="K11:N11"/>
    <mergeCell ref="A8:E8"/>
    <mergeCell ref="G8:J8"/>
    <mergeCell ref="K8:N8"/>
    <mergeCell ref="A9:E9"/>
    <mergeCell ref="G9:J9"/>
    <mergeCell ref="K9:N9"/>
    <mergeCell ref="A6:E6"/>
    <mergeCell ref="G6:J6"/>
    <mergeCell ref="K6:N6"/>
    <mergeCell ref="A7:E7"/>
    <mergeCell ref="G7:J7"/>
    <mergeCell ref="K7:N7"/>
    <mergeCell ref="A1:E1"/>
    <mergeCell ref="A2:E2"/>
    <mergeCell ref="A4:E5"/>
    <mergeCell ref="F4:F5"/>
    <mergeCell ref="G5:J5"/>
    <mergeCell ref="K5:N5"/>
  </mergeCells>
  <dataValidations count="1">
    <dataValidation type="decimal" operator="greaterThanOrEqual" allowBlank="1" showInputMessage="1" showErrorMessage="1" errorTitle="Внимание!" error="Значение в данной ячейке не должно быть отрицательным" sqref="G40:N40 G43:N44 G10:N11 G14:N14 G24:N25 G32:N34 G8:N8">
      <formula1>0</formula1>
    </dataValidation>
  </dataValidations>
  <printOptions/>
  <pageMargins left="0.3937007874015748" right="0.3937007874015748" top="0.3937007874015748" bottom="0.3937007874015748" header="0.31496062992125984" footer="0.31496062992125984"/>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N74"/>
  <sheetViews>
    <sheetView zoomScalePageLayoutView="0" workbookViewId="0" topLeftCell="A1">
      <selection activeCell="F44" sqref="F44:F45"/>
    </sheetView>
  </sheetViews>
  <sheetFormatPr defaultColWidth="9.00390625" defaultRowHeight="27" customHeight="1"/>
  <cols>
    <col min="1" max="1" width="3.875" style="67" customWidth="1"/>
    <col min="2" max="2" width="33.125" style="67" customWidth="1"/>
    <col min="3" max="3" width="6.375" style="67" customWidth="1"/>
    <col min="4" max="4" width="9.625" style="67" customWidth="1"/>
    <col min="5" max="5" width="9.00390625" style="67" customWidth="1"/>
    <col min="6" max="6" width="9.125" style="67" customWidth="1"/>
    <col min="7" max="7" width="8.00390625" style="67" customWidth="1"/>
    <col min="8" max="8" width="4.25390625" style="67" customWidth="1"/>
    <col min="9" max="9" width="11.625" style="67" customWidth="1"/>
    <col min="10" max="10" width="8.75390625" style="67" customWidth="1"/>
    <col min="11" max="11" width="9.125" style="67" customWidth="1"/>
    <col min="12" max="12" width="12.25390625" style="67" customWidth="1"/>
    <col min="13" max="16384" width="9.125" style="67" customWidth="1"/>
  </cols>
  <sheetData>
    <row r="1" spans="1:11" ht="27" customHeight="1">
      <c r="A1" s="219" t="s">
        <v>176</v>
      </c>
      <c r="B1" s="219"/>
      <c r="C1" s="219"/>
      <c r="D1" s="219"/>
      <c r="E1" s="219"/>
      <c r="F1" s="219"/>
      <c r="G1" s="219"/>
      <c r="H1" s="219"/>
      <c r="I1" s="219"/>
      <c r="J1" s="219"/>
      <c r="K1" s="219"/>
    </row>
    <row r="2" spans="1:11" ht="27" customHeight="1">
      <c r="A2" s="219" t="s">
        <v>243</v>
      </c>
      <c r="B2" s="219"/>
      <c r="C2" s="219"/>
      <c r="D2" s="219"/>
      <c r="E2" s="219"/>
      <c r="F2" s="219"/>
      <c r="G2" s="219"/>
      <c r="H2" s="219"/>
      <c r="I2" s="219"/>
      <c r="J2" s="219"/>
      <c r="K2" s="219"/>
    </row>
    <row r="3" spans="1:11" ht="27" customHeight="1">
      <c r="A3" s="68"/>
      <c r="B3" s="68"/>
      <c r="C3" s="68"/>
      <c r="D3" s="68"/>
      <c r="E3" s="68"/>
      <c r="F3" s="68"/>
      <c r="G3" s="68"/>
      <c r="H3" s="68"/>
      <c r="I3" s="68"/>
      <c r="J3" s="68"/>
      <c r="K3" s="68"/>
    </row>
    <row r="4" spans="1:14" ht="84" customHeight="1">
      <c r="A4" s="151" t="s">
        <v>64</v>
      </c>
      <c r="B4" s="152"/>
      <c r="C4" s="152"/>
      <c r="D4" s="153"/>
      <c r="E4" s="39" t="s">
        <v>0</v>
      </c>
      <c r="F4" s="39" t="s">
        <v>277</v>
      </c>
      <c r="G4" s="151" t="s">
        <v>278</v>
      </c>
      <c r="H4" s="153"/>
      <c r="I4" s="39" t="s">
        <v>279</v>
      </c>
      <c r="J4" s="39" t="s">
        <v>280</v>
      </c>
      <c r="K4" s="39" t="s">
        <v>281</v>
      </c>
      <c r="L4" s="39" t="s">
        <v>282</v>
      </c>
      <c r="M4" s="69" t="s">
        <v>82</v>
      </c>
      <c r="N4" s="37" t="s">
        <v>89</v>
      </c>
    </row>
    <row r="5" spans="1:14" ht="15">
      <c r="A5" s="226">
        <v>1</v>
      </c>
      <c r="B5" s="227"/>
      <c r="C5" s="227"/>
      <c r="D5" s="228"/>
      <c r="E5" s="70">
        <v>2</v>
      </c>
      <c r="F5" s="40">
        <v>3</v>
      </c>
      <c r="G5" s="226">
        <v>4</v>
      </c>
      <c r="H5" s="228"/>
      <c r="I5" s="40">
        <v>5</v>
      </c>
      <c r="J5" s="40">
        <v>6</v>
      </c>
      <c r="K5" s="50">
        <v>7</v>
      </c>
      <c r="L5" s="50" t="s">
        <v>283</v>
      </c>
      <c r="M5" s="50">
        <v>9</v>
      </c>
      <c r="N5" s="50">
        <v>10</v>
      </c>
    </row>
    <row r="6" spans="1:14" ht="27" customHeight="1">
      <c r="A6" s="167" t="s">
        <v>284</v>
      </c>
      <c r="B6" s="168"/>
      <c r="C6" s="229">
        <v>44196</v>
      </c>
      <c r="D6" s="230"/>
      <c r="E6" s="71" t="s">
        <v>247</v>
      </c>
      <c r="F6" s="43">
        <v>1096</v>
      </c>
      <c r="G6" s="231">
        <v>0</v>
      </c>
      <c r="H6" s="232"/>
      <c r="I6" s="72">
        <v>0</v>
      </c>
      <c r="J6" s="43">
        <v>1713</v>
      </c>
      <c r="K6" s="43">
        <v>16726</v>
      </c>
      <c r="L6" s="43">
        <v>2660</v>
      </c>
      <c r="M6" s="43">
        <v>0</v>
      </c>
      <c r="N6" s="73">
        <f>F6-G6-I6+J6+K6+L6+M6</f>
        <v>22195</v>
      </c>
    </row>
    <row r="7" spans="1:14" ht="27" customHeight="1">
      <c r="A7" s="223" t="s">
        <v>90</v>
      </c>
      <c r="B7" s="224"/>
      <c r="C7" s="224"/>
      <c r="D7" s="225"/>
      <c r="E7" s="74" t="s">
        <v>249</v>
      </c>
      <c r="F7" s="43">
        <v>0</v>
      </c>
      <c r="G7" s="233">
        <v>0</v>
      </c>
      <c r="H7" s="234"/>
      <c r="I7" s="43">
        <v>0</v>
      </c>
      <c r="J7" s="43">
        <v>0</v>
      </c>
      <c r="K7" s="43">
        <v>0</v>
      </c>
      <c r="L7" s="43">
        <v>0</v>
      </c>
      <c r="M7" s="43">
        <v>0</v>
      </c>
      <c r="N7" s="73">
        <f>SUM(F7:M7)</f>
        <v>0</v>
      </c>
    </row>
    <row r="8" spans="1:14" ht="27" customHeight="1">
      <c r="A8" s="235" t="s">
        <v>103</v>
      </c>
      <c r="B8" s="236"/>
      <c r="C8" s="236"/>
      <c r="D8" s="237"/>
      <c r="E8" s="74" t="s">
        <v>250</v>
      </c>
      <c r="F8" s="43">
        <v>0</v>
      </c>
      <c r="G8" s="233">
        <v>0</v>
      </c>
      <c r="H8" s="234"/>
      <c r="I8" s="43">
        <v>0</v>
      </c>
      <c r="J8" s="43">
        <v>0</v>
      </c>
      <c r="K8" s="43">
        <v>0</v>
      </c>
      <c r="L8" s="43">
        <v>5</v>
      </c>
      <c r="M8" s="43">
        <v>0</v>
      </c>
      <c r="N8" s="73">
        <f>SUM(F8:M8)</f>
        <v>5</v>
      </c>
    </row>
    <row r="9" spans="1:14" ht="27" customHeight="1">
      <c r="A9" s="235" t="s">
        <v>285</v>
      </c>
      <c r="B9" s="236"/>
      <c r="C9" s="236"/>
      <c r="D9" s="237"/>
      <c r="E9" s="76" t="s">
        <v>286</v>
      </c>
      <c r="F9" s="43">
        <v>0</v>
      </c>
      <c r="G9" s="233">
        <v>0</v>
      </c>
      <c r="H9" s="234"/>
      <c r="I9" s="43">
        <v>0</v>
      </c>
      <c r="J9" s="43">
        <v>0</v>
      </c>
      <c r="K9" s="43">
        <v>0</v>
      </c>
      <c r="L9" s="43">
        <v>0</v>
      </c>
      <c r="M9" s="43">
        <v>0</v>
      </c>
      <c r="N9" s="60">
        <f>SUM(F9:M9)</f>
        <v>0</v>
      </c>
    </row>
    <row r="10" spans="1:14" ht="27" customHeight="1">
      <c r="A10" s="137" t="s">
        <v>287</v>
      </c>
      <c r="B10" s="236"/>
      <c r="C10" s="236"/>
      <c r="D10" s="237"/>
      <c r="E10" s="238" t="s">
        <v>251</v>
      </c>
      <c r="F10" s="240">
        <f>F6+F7+F8+F9</f>
        <v>1096</v>
      </c>
      <c r="G10" s="242">
        <f>G7+G8-G6+G9</f>
        <v>0</v>
      </c>
      <c r="H10" s="243"/>
      <c r="I10" s="240">
        <f>I7+I8-I6+I9</f>
        <v>0</v>
      </c>
      <c r="J10" s="240">
        <f>J6+J7+J8+J9</f>
        <v>1713</v>
      </c>
      <c r="K10" s="240">
        <f>K6+K7+K8+K9</f>
        <v>16726</v>
      </c>
      <c r="L10" s="240">
        <f>L6+L7+L8+L9</f>
        <v>2665</v>
      </c>
      <c r="M10" s="240">
        <f>M6+M7+M8+M9</f>
        <v>0</v>
      </c>
      <c r="N10" s="240">
        <f>F10+G10+I10+J10+K10+L10+M10</f>
        <v>22200</v>
      </c>
    </row>
    <row r="11" spans="1:14" ht="27" customHeight="1">
      <c r="A11" s="246">
        <v>44196</v>
      </c>
      <c r="B11" s="247"/>
      <c r="C11" s="247"/>
      <c r="D11" s="248"/>
      <c r="E11" s="239"/>
      <c r="F11" s="241"/>
      <c r="G11" s="244"/>
      <c r="H11" s="245"/>
      <c r="I11" s="241"/>
      <c r="J11" s="241"/>
      <c r="K11" s="241"/>
      <c r="L11" s="241"/>
      <c r="M11" s="241"/>
      <c r="N11" s="241"/>
    </row>
    <row r="12" spans="1:14" ht="27" customHeight="1">
      <c r="A12" s="78" t="s">
        <v>244</v>
      </c>
      <c r="B12" s="249" t="s">
        <v>334</v>
      </c>
      <c r="C12" s="249"/>
      <c r="D12" s="250"/>
      <c r="E12" s="238" t="s">
        <v>252</v>
      </c>
      <c r="F12" s="251">
        <f>SUM(F14:F23)</f>
        <v>0</v>
      </c>
      <c r="G12" s="253">
        <f>SUM(G14:H23)</f>
        <v>0</v>
      </c>
      <c r="H12" s="254"/>
      <c r="I12" s="251">
        <f aca="true" t="shared" si="0" ref="I12:N12">SUM(I14:I23)</f>
        <v>0</v>
      </c>
      <c r="J12" s="251">
        <f t="shared" si="0"/>
        <v>0</v>
      </c>
      <c r="K12" s="251">
        <f t="shared" si="0"/>
        <v>2745</v>
      </c>
      <c r="L12" s="251">
        <f t="shared" si="0"/>
        <v>434</v>
      </c>
      <c r="M12" s="251">
        <f t="shared" si="0"/>
        <v>0</v>
      </c>
      <c r="N12" s="251">
        <f t="shared" si="0"/>
        <v>3179</v>
      </c>
    </row>
    <row r="13" spans="1:14" ht="27" customHeight="1">
      <c r="A13" s="258" t="s">
        <v>177</v>
      </c>
      <c r="B13" s="259"/>
      <c r="C13" s="259"/>
      <c r="D13" s="260"/>
      <c r="E13" s="239"/>
      <c r="F13" s="252"/>
      <c r="G13" s="255"/>
      <c r="H13" s="256"/>
      <c r="I13" s="252"/>
      <c r="J13" s="252"/>
      <c r="K13" s="252"/>
      <c r="L13" s="252"/>
      <c r="M13" s="252"/>
      <c r="N13" s="257"/>
    </row>
    <row r="14" spans="1:14" ht="27" customHeight="1">
      <c r="A14" s="261" t="s">
        <v>174</v>
      </c>
      <c r="B14" s="262"/>
      <c r="C14" s="262"/>
      <c r="D14" s="263"/>
      <c r="E14" s="76"/>
      <c r="F14" s="264">
        <v>0</v>
      </c>
      <c r="G14" s="266">
        <v>0</v>
      </c>
      <c r="H14" s="267"/>
      <c r="I14" s="264">
        <v>0</v>
      </c>
      <c r="J14" s="264">
        <v>0</v>
      </c>
      <c r="K14" s="264">
        <v>0</v>
      </c>
      <c r="L14" s="264">
        <v>379</v>
      </c>
      <c r="M14" s="264"/>
      <c r="N14" s="251">
        <f>SUM(F14:M15)</f>
        <v>379</v>
      </c>
    </row>
    <row r="15" spans="1:14" ht="27" customHeight="1">
      <c r="A15" s="270" t="s">
        <v>288</v>
      </c>
      <c r="B15" s="271"/>
      <c r="C15" s="271"/>
      <c r="D15" s="272"/>
      <c r="E15" s="79" t="s">
        <v>289</v>
      </c>
      <c r="F15" s="265"/>
      <c r="G15" s="268"/>
      <c r="H15" s="269"/>
      <c r="I15" s="265"/>
      <c r="J15" s="265"/>
      <c r="K15" s="265"/>
      <c r="L15" s="265"/>
      <c r="M15" s="265"/>
      <c r="N15" s="252"/>
    </row>
    <row r="16" spans="1:14" ht="27" customHeight="1">
      <c r="A16" s="220" t="s">
        <v>91</v>
      </c>
      <c r="B16" s="221"/>
      <c r="C16" s="221"/>
      <c r="D16" s="222"/>
      <c r="E16" s="76" t="s">
        <v>290</v>
      </c>
      <c r="F16" s="43">
        <v>0</v>
      </c>
      <c r="G16" s="233">
        <v>0</v>
      </c>
      <c r="H16" s="234"/>
      <c r="I16" s="43">
        <v>0</v>
      </c>
      <c r="J16" s="43">
        <v>0</v>
      </c>
      <c r="K16" s="43">
        <v>2745</v>
      </c>
      <c r="L16" s="43">
        <v>0</v>
      </c>
      <c r="M16" s="43">
        <v>0</v>
      </c>
      <c r="N16" s="77">
        <f aca="true" t="shared" si="1" ref="N16:N23">SUM(F16:M16)</f>
        <v>2745</v>
      </c>
    </row>
    <row r="17" spans="1:14" ht="27" customHeight="1">
      <c r="A17" s="220" t="s">
        <v>92</v>
      </c>
      <c r="B17" s="221"/>
      <c r="C17" s="221"/>
      <c r="D17" s="222"/>
      <c r="E17" s="76" t="s">
        <v>291</v>
      </c>
      <c r="F17" s="43">
        <v>0</v>
      </c>
      <c r="G17" s="233">
        <v>0</v>
      </c>
      <c r="H17" s="234"/>
      <c r="I17" s="43">
        <v>0</v>
      </c>
      <c r="J17" s="43">
        <v>0</v>
      </c>
      <c r="K17" s="43">
        <v>0</v>
      </c>
      <c r="L17" s="43">
        <v>0</v>
      </c>
      <c r="M17" s="43">
        <v>0</v>
      </c>
      <c r="N17" s="60">
        <f t="shared" si="1"/>
        <v>0</v>
      </c>
    </row>
    <row r="18" spans="1:14" ht="27" customHeight="1">
      <c r="A18" s="220" t="s">
        <v>292</v>
      </c>
      <c r="B18" s="221"/>
      <c r="C18" s="221"/>
      <c r="D18" s="222"/>
      <c r="E18" s="76" t="s">
        <v>293</v>
      </c>
      <c r="F18" s="43">
        <v>0</v>
      </c>
      <c r="G18" s="233">
        <v>0</v>
      </c>
      <c r="H18" s="234"/>
      <c r="I18" s="43">
        <v>0</v>
      </c>
      <c r="J18" s="43">
        <v>0</v>
      </c>
      <c r="K18" s="43">
        <v>0</v>
      </c>
      <c r="L18" s="43">
        <v>0</v>
      </c>
      <c r="M18" s="43">
        <v>0</v>
      </c>
      <c r="N18" s="60">
        <f t="shared" si="1"/>
        <v>0</v>
      </c>
    </row>
    <row r="19" spans="1:14" ht="27" customHeight="1">
      <c r="A19" s="220" t="s">
        <v>93</v>
      </c>
      <c r="B19" s="221"/>
      <c r="C19" s="221"/>
      <c r="D19" s="222"/>
      <c r="E19" s="76" t="s">
        <v>294</v>
      </c>
      <c r="F19" s="43">
        <v>0</v>
      </c>
      <c r="G19" s="233">
        <v>0</v>
      </c>
      <c r="H19" s="234"/>
      <c r="I19" s="43">
        <v>0</v>
      </c>
      <c r="J19" s="43">
        <v>0</v>
      </c>
      <c r="K19" s="43">
        <v>0</v>
      </c>
      <c r="L19" s="43">
        <v>0</v>
      </c>
      <c r="M19" s="43">
        <v>0</v>
      </c>
      <c r="N19" s="60">
        <f t="shared" si="1"/>
        <v>0</v>
      </c>
    </row>
    <row r="20" spans="1:14" ht="27" customHeight="1">
      <c r="A20" s="220" t="s">
        <v>94</v>
      </c>
      <c r="B20" s="221"/>
      <c r="C20" s="221"/>
      <c r="D20" s="222"/>
      <c r="E20" s="76" t="s">
        <v>295</v>
      </c>
      <c r="F20" s="43">
        <v>0</v>
      </c>
      <c r="G20" s="233">
        <v>0</v>
      </c>
      <c r="H20" s="234"/>
      <c r="I20" s="43">
        <v>0</v>
      </c>
      <c r="J20" s="43">
        <v>0</v>
      </c>
      <c r="K20" s="43">
        <v>0</v>
      </c>
      <c r="L20" s="43">
        <v>0</v>
      </c>
      <c r="M20" s="43">
        <v>0</v>
      </c>
      <c r="N20" s="60">
        <f t="shared" si="1"/>
        <v>0</v>
      </c>
    </row>
    <row r="21" spans="1:14" ht="27" customHeight="1">
      <c r="A21" s="220" t="s">
        <v>95</v>
      </c>
      <c r="B21" s="221"/>
      <c r="C21" s="221"/>
      <c r="D21" s="222"/>
      <c r="E21" s="76" t="s">
        <v>296</v>
      </c>
      <c r="F21" s="43">
        <v>0</v>
      </c>
      <c r="G21" s="233">
        <v>0</v>
      </c>
      <c r="H21" s="234"/>
      <c r="I21" s="43">
        <v>0</v>
      </c>
      <c r="J21" s="43">
        <v>0</v>
      </c>
      <c r="K21" s="43">
        <v>0</v>
      </c>
      <c r="L21" s="43">
        <v>0</v>
      </c>
      <c r="M21" s="43">
        <v>0</v>
      </c>
      <c r="N21" s="60">
        <f t="shared" si="1"/>
        <v>0</v>
      </c>
    </row>
    <row r="22" spans="1:14" ht="27" customHeight="1">
      <c r="A22" s="273" t="s">
        <v>297</v>
      </c>
      <c r="B22" s="274"/>
      <c r="C22" s="274"/>
      <c r="D22" s="275"/>
      <c r="E22" s="76" t="s">
        <v>298</v>
      </c>
      <c r="F22" s="43">
        <v>0</v>
      </c>
      <c r="G22" s="233">
        <v>0</v>
      </c>
      <c r="H22" s="234"/>
      <c r="I22" s="43">
        <v>0</v>
      </c>
      <c r="J22" s="43">
        <v>0</v>
      </c>
      <c r="K22" s="43">
        <v>0</v>
      </c>
      <c r="L22" s="43">
        <v>53</v>
      </c>
      <c r="M22" s="43">
        <v>0</v>
      </c>
      <c r="N22" s="60">
        <f t="shared" si="1"/>
        <v>53</v>
      </c>
    </row>
    <row r="23" spans="1:14" ht="27" customHeight="1">
      <c r="A23" s="273" t="s">
        <v>299</v>
      </c>
      <c r="B23" s="274"/>
      <c r="C23" s="274"/>
      <c r="D23" s="275"/>
      <c r="E23" s="76" t="s">
        <v>300</v>
      </c>
      <c r="F23" s="43">
        <v>0</v>
      </c>
      <c r="G23" s="233">
        <v>0</v>
      </c>
      <c r="H23" s="234"/>
      <c r="I23" s="43">
        <v>0</v>
      </c>
      <c r="J23" s="43">
        <v>0</v>
      </c>
      <c r="K23" s="43">
        <v>0</v>
      </c>
      <c r="L23" s="43">
        <v>2</v>
      </c>
      <c r="M23" s="43">
        <v>0</v>
      </c>
      <c r="N23" s="60">
        <f t="shared" si="1"/>
        <v>2</v>
      </c>
    </row>
    <row r="24" spans="1:14" ht="27" customHeight="1">
      <c r="A24" s="223" t="s">
        <v>96</v>
      </c>
      <c r="B24" s="224"/>
      <c r="C24" s="224"/>
      <c r="D24" s="225"/>
      <c r="E24" s="74" t="s">
        <v>254</v>
      </c>
      <c r="F24" s="60">
        <f>SUM(F25:F30,F33:F36)</f>
        <v>0</v>
      </c>
      <c r="G24" s="276">
        <f>SUM(G25:H30,G33:H36)</f>
        <v>0</v>
      </c>
      <c r="H24" s="277"/>
      <c r="I24" s="60">
        <f aca="true" t="shared" si="2" ref="I24:N24">SUM(I25:I30,I33:I36)</f>
        <v>0</v>
      </c>
      <c r="J24" s="60">
        <f t="shared" si="2"/>
        <v>0</v>
      </c>
      <c r="K24" s="60">
        <f t="shared" si="2"/>
        <v>0</v>
      </c>
      <c r="L24" s="60">
        <f t="shared" si="2"/>
        <v>-53</v>
      </c>
      <c r="M24" s="60">
        <f t="shared" si="2"/>
        <v>0</v>
      </c>
      <c r="N24" s="45">
        <f t="shared" si="2"/>
        <v>-53</v>
      </c>
    </row>
    <row r="25" spans="1:14" ht="27" customHeight="1">
      <c r="A25" s="261" t="s">
        <v>174</v>
      </c>
      <c r="B25" s="262"/>
      <c r="C25" s="262"/>
      <c r="D25" s="263"/>
      <c r="E25" s="76"/>
      <c r="F25" s="264">
        <v>0</v>
      </c>
      <c r="G25" s="266">
        <v>0</v>
      </c>
      <c r="H25" s="267"/>
      <c r="I25" s="264">
        <v>0</v>
      </c>
      <c r="J25" s="264">
        <v>0</v>
      </c>
      <c r="K25" s="264">
        <v>0</v>
      </c>
      <c r="L25" s="264">
        <v>0</v>
      </c>
      <c r="M25" s="264">
        <v>0</v>
      </c>
      <c r="N25" s="251">
        <f>SUM(F25:M26)</f>
        <v>0</v>
      </c>
    </row>
    <row r="26" spans="1:14" ht="27" customHeight="1">
      <c r="A26" s="270" t="s">
        <v>301</v>
      </c>
      <c r="B26" s="271"/>
      <c r="C26" s="271"/>
      <c r="D26" s="272"/>
      <c r="E26" s="79" t="s">
        <v>302</v>
      </c>
      <c r="F26" s="265"/>
      <c r="G26" s="268"/>
      <c r="H26" s="269"/>
      <c r="I26" s="265"/>
      <c r="J26" s="265"/>
      <c r="K26" s="265"/>
      <c r="L26" s="265"/>
      <c r="M26" s="265"/>
      <c r="N26" s="252"/>
    </row>
    <row r="27" spans="1:14" ht="27" customHeight="1">
      <c r="A27" s="220" t="s">
        <v>91</v>
      </c>
      <c r="B27" s="221"/>
      <c r="C27" s="221"/>
      <c r="D27" s="222"/>
      <c r="E27" s="76" t="s">
        <v>303</v>
      </c>
      <c r="F27" s="43">
        <v>0</v>
      </c>
      <c r="G27" s="233">
        <v>0</v>
      </c>
      <c r="H27" s="234"/>
      <c r="I27" s="43">
        <v>0</v>
      </c>
      <c r="J27" s="43">
        <v>0</v>
      </c>
      <c r="K27" s="43">
        <v>0</v>
      </c>
      <c r="L27" s="43">
        <v>0</v>
      </c>
      <c r="M27" s="43">
        <v>0</v>
      </c>
      <c r="N27" s="77">
        <f aca="true" t="shared" si="3" ref="N27:N43">SUM(F27:M27)</f>
        <v>0</v>
      </c>
    </row>
    <row r="28" spans="1:14" ht="27" customHeight="1">
      <c r="A28" s="220" t="s">
        <v>97</v>
      </c>
      <c r="B28" s="221"/>
      <c r="C28" s="221"/>
      <c r="D28" s="222"/>
      <c r="E28" s="76" t="s">
        <v>304</v>
      </c>
      <c r="F28" s="43">
        <v>0</v>
      </c>
      <c r="G28" s="233">
        <v>0</v>
      </c>
      <c r="H28" s="234"/>
      <c r="I28" s="43">
        <v>0</v>
      </c>
      <c r="J28" s="43">
        <v>0</v>
      </c>
      <c r="K28" s="43">
        <v>0</v>
      </c>
      <c r="L28" s="43">
        <v>0</v>
      </c>
      <c r="M28" s="43">
        <v>0</v>
      </c>
      <c r="N28" s="60">
        <f t="shared" si="3"/>
        <v>0</v>
      </c>
    </row>
    <row r="29" spans="1:14" ht="27" customHeight="1">
      <c r="A29" s="220" t="s">
        <v>98</v>
      </c>
      <c r="B29" s="221"/>
      <c r="C29" s="221"/>
      <c r="D29" s="222"/>
      <c r="E29" s="76" t="s">
        <v>305</v>
      </c>
      <c r="F29" s="43">
        <v>0</v>
      </c>
      <c r="G29" s="233">
        <v>0</v>
      </c>
      <c r="H29" s="234"/>
      <c r="I29" s="43">
        <v>0</v>
      </c>
      <c r="J29" s="43">
        <v>0</v>
      </c>
      <c r="K29" s="43">
        <v>0</v>
      </c>
      <c r="L29" s="43">
        <v>0</v>
      </c>
      <c r="M29" s="43">
        <v>0</v>
      </c>
      <c r="N29" s="60">
        <f t="shared" si="3"/>
        <v>0</v>
      </c>
    </row>
    <row r="30" spans="1:14" ht="27" customHeight="1">
      <c r="A30" s="220" t="s">
        <v>99</v>
      </c>
      <c r="B30" s="221"/>
      <c r="C30" s="221"/>
      <c r="D30" s="222"/>
      <c r="E30" s="80" t="s">
        <v>306</v>
      </c>
      <c r="F30" s="43">
        <v>0</v>
      </c>
      <c r="G30" s="233">
        <v>0</v>
      </c>
      <c r="H30" s="234"/>
      <c r="I30" s="43">
        <v>0</v>
      </c>
      <c r="J30" s="43">
        <v>0</v>
      </c>
      <c r="K30" s="43">
        <v>0</v>
      </c>
      <c r="L30" s="43">
        <v>0</v>
      </c>
      <c r="M30" s="43">
        <v>0</v>
      </c>
      <c r="N30" s="60">
        <f t="shared" si="3"/>
        <v>0</v>
      </c>
    </row>
    <row r="31" spans="1:14" ht="81.75" customHeight="1">
      <c r="A31" s="151" t="s">
        <v>64</v>
      </c>
      <c r="B31" s="152"/>
      <c r="C31" s="152"/>
      <c r="D31" s="153"/>
      <c r="E31" s="39" t="s">
        <v>0</v>
      </c>
      <c r="F31" s="39" t="s">
        <v>277</v>
      </c>
      <c r="G31" s="151" t="s">
        <v>278</v>
      </c>
      <c r="H31" s="153"/>
      <c r="I31" s="39" t="s">
        <v>279</v>
      </c>
      <c r="J31" s="39" t="s">
        <v>280</v>
      </c>
      <c r="K31" s="39" t="s">
        <v>281</v>
      </c>
      <c r="L31" s="39" t="s">
        <v>282</v>
      </c>
      <c r="M31" s="69" t="s">
        <v>82</v>
      </c>
      <c r="N31" s="37" t="s">
        <v>89</v>
      </c>
    </row>
    <row r="32" spans="1:14" ht="15">
      <c r="A32" s="226">
        <v>1</v>
      </c>
      <c r="B32" s="227"/>
      <c r="C32" s="227"/>
      <c r="D32" s="228"/>
      <c r="E32" s="70">
        <v>2</v>
      </c>
      <c r="F32" s="40">
        <v>3</v>
      </c>
      <c r="G32" s="226">
        <v>4</v>
      </c>
      <c r="H32" s="228"/>
      <c r="I32" s="40">
        <v>5</v>
      </c>
      <c r="J32" s="40">
        <v>6</v>
      </c>
      <c r="K32" s="50">
        <v>7</v>
      </c>
      <c r="L32" s="50" t="s">
        <v>283</v>
      </c>
      <c r="M32" s="50">
        <v>9</v>
      </c>
      <c r="N32" s="50">
        <v>10</v>
      </c>
    </row>
    <row r="33" spans="1:14" ht="27" customHeight="1">
      <c r="A33" s="220" t="s">
        <v>104</v>
      </c>
      <c r="B33" s="221"/>
      <c r="C33" s="221"/>
      <c r="D33" s="222"/>
      <c r="E33" s="80" t="s">
        <v>307</v>
      </c>
      <c r="F33" s="43">
        <v>0</v>
      </c>
      <c r="G33" s="233">
        <v>0</v>
      </c>
      <c r="H33" s="234"/>
      <c r="I33" s="43">
        <v>0</v>
      </c>
      <c r="J33" s="43">
        <v>0</v>
      </c>
      <c r="K33" s="43">
        <v>0</v>
      </c>
      <c r="L33" s="43">
        <v>0</v>
      </c>
      <c r="M33" s="43">
        <v>0</v>
      </c>
      <c r="N33" s="60">
        <f t="shared" si="3"/>
        <v>0</v>
      </c>
    </row>
    <row r="34" spans="1:14" ht="27" customHeight="1">
      <c r="A34" s="220" t="s">
        <v>95</v>
      </c>
      <c r="B34" s="221"/>
      <c r="C34" s="221"/>
      <c r="D34" s="222"/>
      <c r="E34" s="76" t="s">
        <v>308</v>
      </c>
      <c r="F34" s="43">
        <v>0</v>
      </c>
      <c r="G34" s="233">
        <v>0</v>
      </c>
      <c r="H34" s="234"/>
      <c r="I34" s="43">
        <v>0</v>
      </c>
      <c r="J34" s="43">
        <v>0</v>
      </c>
      <c r="K34" s="43">
        <v>0</v>
      </c>
      <c r="L34" s="43">
        <v>0</v>
      </c>
      <c r="M34" s="43">
        <v>0</v>
      </c>
      <c r="N34" s="60">
        <f t="shared" si="3"/>
        <v>0</v>
      </c>
    </row>
    <row r="35" spans="1:14" ht="27" customHeight="1">
      <c r="A35" s="273" t="s">
        <v>297</v>
      </c>
      <c r="B35" s="274"/>
      <c r="C35" s="274"/>
      <c r="D35" s="275"/>
      <c r="E35" s="76" t="s">
        <v>309</v>
      </c>
      <c r="F35" s="43">
        <v>0</v>
      </c>
      <c r="G35" s="233">
        <v>0</v>
      </c>
      <c r="H35" s="234"/>
      <c r="I35" s="75">
        <v>0</v>
      </c>
      <c r="J35" s="43">
        <v>0</v>
      </c>
      <c r="K35" s="43">
        <v>0</v>
      </c>
      <c r="L35" s="43">
        <v>-53</v>
      </c>
      <c r="M35" s="43">
        <v>0</v>
      </c>
      <c r="N35" s="60">
        <f t="shared" si="3"/>
        <v>-53</v>
      </c>
    </row>
    <row r="36" spans="1:14" ht="27" customHeight="1">
      <c r="A36" s="273"/>
      <c r="B36" s="274"/>
      <c r="C36" s="274"/>
      <c r="D36" s="275"/>
      <c r="E36" s="76" t="s">
        <v>310</v>
      </c>
      <c r="F36" s="43">
        <v>0</v>
      </c>
      <c r="G36" s="233">
        <v>0</v>
      </c>
      <c r="H36" s="234"/>
      <c r="I36" s="43">
        <v>0</v>
      </c>
      <c r="J36" s="43">
        <v>0</v>
      </c>
      <c r="K36" s="43">
        <v>0</v>
      </c>
      <c r="L36" s="43">
        <v>0</v>
      </c>
      <c r="M36" s="43">
        <v>0</v>
      </c>
      <c r="N36" s="60">
        <f t="shared" si="3"/>
        <v>0</v>
      </c>
    </row>
    <row r="37" spans="1:14" ht="27" customHeight="1">
      <c r="A37" s="223" t="s">
        <v>100</v>
      </c>
      <c r="B37" s="224"/>
      <c r="C37" s="224"/>
      <c r="D37" s="225"/>
      <c r="E37" s="80" t="s">
        <v>255</v>
      </c>
      <c r="F37" s="43">
        <v>0</v>
      </c>
      <c r="G37" s="233">
        <v>0</v>
      </c>
      <c r="H37" s="234"/>
      <c r="I37" s="43">
        <v>0</v>
      </c>
      <c r="J37" s="43">
        <v>0</v>
      </c>
      <c r="K37" s="43">
        <v>0</v>
      </c>
      <c r="L37" s="43">
        <v>0</v>
      </c>
      <c r="M37" s="43">
        <v>0</v>
      </c>
      <c r="N37" s="60">
        <f t="shared" si="3"/>
        <v>0</v>
      </c>
    </row>
    <row r="38" spans="1:14" ht="27" customHeight="1">
      <c r="A38" s="223" t="s">
        <v>101</v>
      </c>
      <c r="B38" s="224"/>
      <c r="C38" s="224"/>
      <c r="D38" s="225"/>
      <c r="E38" s="80" t="s">
        <v>256</v>
      </c>
      <c r="F38" s="43">
        <v>0</v>
      </c>
      <c r="G38" s="233">
        <v>0</v>
      </c>
      <c r="H38" s="234"/>
      <c r="I38" s="43">
        <v>0</v>
      </c>
      <c r="J38" s="43">
        <v>0</v>
      </c>
      <c r="K38" s="43">
        <v>0</v>
      </c>
      <c r="L38" s="43">
        <v>0</v>
      </c>
      <c r="M38" s="43">
        <v>0</v>
      </c>
      <c r="N38" s="60">
        <f t="shared" si="3"/>
        <v>0</v>
      </c>
    </row>
    <row r="39" spans="1:14" ht="27" customHeight="1">
      <c r="A39" s="235" t="s">
        <v>102</v>
      </c>
      <c r="B39" s="236"/>
      <c r="C39" s="236"/>
      <c r="D39" s="237"/>
      <c r="E39" s="80" t="s">
        <v>257</v>
      </c>
      <c r="F39" s="43">
        <v>0</v>
      </c>
      <c r="G39" s="233">
        <v>0</v>
      </c>
      <c r="H39" s="234"/>
      <c r="I39" s="43">
        <v>0</v>
      </c>
      <c r="J39" s="43">
        <v>0</v>
      </c>
      <c r="K39" s="43">
        <v>-55</v>
      </c>
      <c r="L39" s="43">
        <v>55</v>
      </c>
      <c r="M39" s="43">
        <v>0</v>
      </c>
      <c r="N39" s="60">
        <f t="shared" si="3"/>
        <v>0</v>
      </c>
    </row>
    <row r="40" spans="1:14" ht="27" customHeight="1">
      <c r="A40" s="235" t="s">
        <v>311</v>
      </c>
      <c r="B40" s="236"/>
      <c r="C40" s="229">
        <v>44561</v>
      </c>
      <c r="D40" s="230"/>
      <c r="E40" s="80" t="s">
        <v>312</v>
      </c>
      <c r="F40" s="45">
        <f>F10+F12+F24+F37+F38+F39</f>
        <v>1096</v>
      </c>
      <c r="G40" s="276">
        <v>0</v>
      </c>
      <c r="H40" s="277"/>
      <c r="I40" s="45">
        <f aca="true" t="shared" si="4" ref="I40:N40">I10+I12+I24+I37+I38+I39</f>
        <v>0</v>
      </c>
      <c r="J40" s="45">
        <f t="shared" si="4"/>
        <v>1713</v>
      </c>
      <c r="K40" s="45">
        <f t="shared" si="4"/>
        <v>19416</v>
      </c>
      <c r="L40" s="45">
        <f t="shared" si="4"/>
        <v>3101</v>
      </c>
      <c r="M40" s="45">
        <f t="shared" si="4"/>
        <v>0</v>
      </c>
      <c r="N40" s="45">
        <f t="shared" si="4"/>
        <v>25326</v>
      </c>
    </row>
    <row r="41" spans="1:14" ht="27" customHeight="1">
      <c r="A41" s="167" t="s">
        <v>284</v>
      </c>
      <c r="B41" s="168"/>
      <c r="C41" s="229">
        <v>44561</v>
      </c>
      <c r="D41" s="230"/>
      <c r="E41" s="80" t="s">
        <v>313</v>
      </c>
      <c r="F41" s="43">
        <f>F40</f>
        <v>1096</v>
      </c>
      <c r="G41" s="284">
        <f>G40</f>
        <v>0</v>
      </c>
      <c r="H41" s="285"/>
      <c r="I41" s="81">
        <f>I40</f>
        <v>0</v>
      </c>
      <c r="J41" s="43">
        <f>J40</f>
        <v>1713</v>
      </c>
      <c r="K41" s="43">
        <v>19416</v>
      </c>
      <c r="L41" s="43">
        <v>3101</v>
      </c>
      <c r="M41" s="43">
        <v>0</v>
      </c>
      <c r="N41" s="60">
        <f>SUM(F41:M41)</f>
        <v>25326</v>
      </c>
    </row>
    <row r="42" spans="1:14" ht="27" customHeight="1">
      <c r="A42" s="223" t="s">
        <v>90</v>
      </c>
      <c r="B42" s="224"/>
      <c r="C42" s="224"/>
      <c r="D42" s="225"/>
      <c r="E42" s="76" t="s">
        <v>314</v>
      </c>
      <c r="F42" s="43">
        <v>0</v>
      </c>
      <c r="G42" s="233">
        <v>0</v>
      </c>
      <c r="H42" s="234"/>
      <c r="I42" s="43">
        <v>0</v>
      </c>
      <c r="J42" s="43">
        <v>0</v>
      </c>
      <c r="K42" s="43">
        <v>0</v>
      </c>
      <c r="L42" s="43">
        <v>0</v>
      </c>
      <c r="M42" s="43">
        <v>0</v>
      </c>
      <c r="N42" s="60">
        <f t="shared" si="3"/>
        <v>0</v>
      </c>
    </row>
    <row r="43" spans="1:14" ht="27" customHeight="1">
      <c r="A43" s="235" t="s">
        <v>103</v>
      </c>
      <c r="B43" s="236"/>
      <c r="C43" s="236"/>
      <c r="D43" s="237"/>
      <c r="E43" s="76" t="s">
        <v>315</v>
      </c>
      <c r="F43" s="43">
        <v>0</v>
      </c>
      <c r="G43" s="233">
        <v>0</v>
      </c>
      <c r="H43" s="234"/>
      <c r="I43" s="43">
        <v>0</v>
      </c>
      <c r="J43" s="43">
        <v>0</v>
      </c>
      <c r="K43" s="43">
        <v>0</v>
      </c>
      <c r="L43" s="43">
        <v>72</v>
      </c>
      <c r="M43" s="43">
        <v>0</v>
      </c>
      <c r="N43" s="60">
        <f t="shared" si="3"/>
        <v>72</v>
      </c>
    </row>
    <row r="44" spans="1:14" ht="27" customHeight="1">
      <c r="A44" s="137" t="s">
        <v>287</v>
      </c>
      <c r="B44" s="236"/>
      <c r="C44" s="236"/>
      <c r="D44" s="237"/>
      <c r="E44" s="238" t="s">
        <v>263</v>
      </c>
      <c r="F44" s="240">
        <f>'[1]Баланс'!$G$70</f>
        <v>1096</v>
      </c>
      <c r="G44" s="278">
        <f>'[1]Баланс'!$G$71</f>
        <v>0</v>
      </c>
      <c r="H44" s="279"/>
      <c r="I44" s="282">
        <f>'[1]Баланс'!$G$72</f>
        <v>0</v>
      </c>
      <c r="J44" s="240">
        <f>'[1]Баланс'!$G$73</f>
        <v>1713</v>
      </c>
      <c r="K44" s="240">
        <f>'[1]Баланс'!$G$74</f>
        <v>19416</v>
      </c>
      <c r="L44" s="240">
        <f>'[1]Баланс'!$G$75</f>
        <v>3173</v>
      </c>
      <c r="M44" s="240">
        <f>'[1]Баланс'!$G$76</f>
        <v>0</v>
      </c>
      <c r="N44" s="240">
        <f>F44-G44-I44+J44+K44+L44+M44</f>
        <v>25398</v>
      </c>
    </row>
    <row r="45" spans="1:14" ht="27" customHeight="1">
      <c r="A45" s="246">
        <v>44561</v>
      </c>
      <c r="B45" s="247"/>
      <c r="C45" s="247"/>
      <c r="D45" s="248"/>
      <c r="E45" s="239"/>
      <c r="F45" s="241"/>
      <c r="G45" s="280"/>
      <c r="H45" s="281"/>
      <c r="I45" s="283"/>
      <c r="J45" s="241"/>
      <c r="K45" s="241"/>
      <c r="L45" s="241"/>
      <c r="M45" s="241"/>
      <c r="N45" s="241"/>
    </row>
    <row r="46" spans="1:14" ht="27" customHeight="1">
      <c r="A46" s="78" t="s">
        <v>244</v>
      </c>
      <c r="B46" s="249" t="s">
        <v>335</v>
      </c>
      <c r="C46" s="249"/>
      <c r="D46" s="250"/>
      <c r="E46" s="74"/>
      <c r="F46" s="45"/>
      <c r="G46" s="242"/>
      <c r="H46" s="243"/>
      <c r="I46" s="45"/>
      <c r="J46" s="45"/>
      <c r="K46" s="82"/>
      <c r="L46" s="82"/>
      <c r="M46" s="82"/>
      <c r="N46" s="83"/>
    </row>
    <row r="47" spans="1:14" ht="27" customHeight="1">
      <c r="A47" s="258" t="s">
        <v>177</v>
      </c>
      <c r="B47" s="259"/>
      <c r="C47" s="259"/>
      <c r="D47" s="260"/>
      <c r="E47" s="84" t="s">
        <v>264</v>
      </c>
      <c r="F47" s="85">
        <f>SUM(F48:F57)</f>
        <v>0</v>
      </c>
      <c r="G47" s="244">
        <f>SUM(G48:H57)</f>
        <v>0</v>
      </c>
      <c r="H47" s="245"/>
      <c r="I47" s="85">
        <f aca="true" t="shared" si="5" ref="I47:N47">SUM(I48:I57)</f>
        <v>0</v>
      </c>
      <c r="J47" s="85">
        <f t="shared" si="5"/>
        <v>0</v>
      </c>
      <c r="K47" s="85">
        <f t="shared" si="5"/>
        <v>2818</v>
      </c>
      <c r="L47" s="85">
        <f t="shared" si="5"/>
        <v>114</v>
      </c>
      <c r="M47" s="85">
        <f t="shared" si="5"/>
        <v>0</v>
      </c>
      <c r="N47" s="85">
        <f t="shared" si="5"/>
        <v>2932</v>
      </c>
    </row>
    <row r="48" spans="1:14" ht="27" customHeight="1">
      <c r="A48" s="261" t="s">
        <v>174</v>
      </c>
      <c r="B48" s="262"/>
      <c r="C48" s="262"/>
      <c r="D48" s="263"/>
      <c r="E48" s="76"/>
      <c r="F48" s="264">
        <v>0</v>
      </c>
      <c r="G48" s="266">
        <v>0</v>
      </c>
      <c r="H48" s="267"/>
      <c r="I48" s="264">
        <v>0</v>
      </c>
      <c r="J48" s="264">
        <v>0</v>
      </c>
      <c r="K48" s="264">
        <v>0</v>
      </c>
      <c r="L48" s="264">
        <v>8</v>
      </c>
      <c r="M48" s="264">
        <v>0</v>
      </c>
      <c r="N48" s="240">
        <f>SUM(F48:M49)</f>
        <v>8</v>
      </c>
    </row>
    <row r="49" spans="1:14" ht="27" customHeight="1">
      <c r="A49" s="270" t="s">
        <v>288</v>
      </c>
      <c r="B49" s="271"/>
      <c r="C49" s="271"/>
      <c r="D49" s="272"/>
      <c r="E49" s="79" t="s">
        <v>316</v>
      </c>
      <c r="F49" s="265"/>
      <c r="G49" s="268"/>
      <c r="H49" s="269"/>
      <c r="I49" s="265"/>
      <c r="J49" s="265"/>
      <c r="K49" s="265"/>
      <c r="L49" s="265"/>
      <c r="M49" s="265"/>
      <c r="N49" s="241"/>
    </row>
    <row r="50" spans="1:14" ht="27" customHeight="1">
      <c r="A50" s="220" t="s">
        <v>91</v>
      </c>
      <c r="B50" s="221"/>
      <c r="C50" s="221"/>
      <c r="D50" s="222"/>
      <c r="E50" s="76" t="s">
        <v>317</v>
      </c>
      <c r="F50" s="48">
        <v>0</v>
      </c>
      <c r="G50" s="233">
        <v>0</v>
      </c>
      <c r="H50" s="234"/>
      <c r="I50" s="48">
        <v>0</v>
      </c>
      <c r="J50" s="48">
        <v>0</v>
      </c>
      <c r="K50" s="48">
        <v>2818</v>
      </c>
      <c r="L50" s="48">
        <v>0</v>
      </c>
      <c r="M50" s="48">
        <v>0</v>
      </c>
      <c r="N50" s="77">
        <f aca="true" t="shared" si="6" ref="N50:N57">SUM(F50:M50)</f>
        <v>2818</v>
      </c>
    </row>
    <row r="51" spans="1:14" ht="27" customHeight="1">
      <c r="A51" s="220" t="s">
        <v>92</v>
      </c>
      <c r="B51" s="221"/>
      <c r="C51" s="221"/>
      <c r="D51" s="222"/>
      <c r="E51" s="76" t="s">
        <v>318</v>
      </c>
      <c r="F51" s="43">
        <v>0</v>
      </c>
      <c r="G51" s="233">
        <v>0</v>
      </c>
      <c r="H51" s="234"/>
      <c r="I51" s="43">
        <v>0</v>
      </c>
      <c r="J51" s="43">
        <v>0</v>
      </c>
      <c r="K51" s="43">
        <v>0</v>
      </c>
      <c r="L51" s="43">
        <v>0</v>
      </c>
      <c r="M51" s="43">
        <v>0</v>
      </c>
      <c r="N51" s="77">
        <f t="shared" si="6"/>
        <v>0</v>
      </c>
    </row>
    <row r="52" spans="1:14" ht="27" customHeight="1">
      <c r="A52" s="220" t="s">
        <v>292</v>
      </c>
      <c r="B52" s="221"/>
      <c r="C52" s="221"/>
      <c r="D52" s="222"/>
      <c r="E52" s="76" t="s">
        <v>319</v>
      </c>
      <c r="F52" s="43">
        <v>0</v>
      </c>
      <c r="G52" s="233">
        <v>0</v>
      </c>
      <c r="H52" s="234"/>
      <c r="I52" s="43">
        <v>0</v>
      </c>
      <c r="J52" s="43">
        <v>0</v>
      </c>
      <c r="K52" s="43">
        <v>0</v>
      </c>
      <c r="L52" s="43">
        <v>0</v>
      </c>
      <c r="M52" s="43">
        <v>0</v>
      </c>
      <c r="N52" s="77">
        <f t="shared" si="6"/>
        <v>0</v>
      </c>
    </row>
    <row r="53" spans="1:14" ht="27" customHeight="1">
      <c r="A53" s="220" t="s">
        <v>93</v>
      </c>
      <c r="B53" s="221"/>
      <c r="C53" s="221"/>
      <c r="D53" s="222"/>
      <c r="E53" s="76" t="s">
        <v>320</v>
      </c>
      <c r="F53" s="43">
        <v>0</v>
      </c>
      <c r="G53" s="233">
        <v>0</v>
      </c>
      <c r="H53" s="234"/>
      <c r="I53" s="43">
        <v>0</v>
      </c>
      <c r="J53" s="43">
        <v>0</v>
      </c>
      <c r="K53" s="43">
        <v>0</v>
      </c>
      <c r="L53" s="43">
        <v>0</v>
      </c>
      <c r="M53" s="43">
        <v>0</v>
      </c>
      <c r="N53" s="77">
        <f t="shared" si="6"/>
        <v>0</v>
      </c>
    </row>
    <row r="54" spans="1:14" ht="27" customHeight="1">
      <c r="A54" s="220" t="s">
        <v>94</v>
      </c>
      <c r="B54" s="221"/>
      <c r="C54" s="221"/>
      <c r="D54" s="222"/>
      <c r="E54" s="76" t="s">
        <v>321</v>
      </c>
      <c r="F54" s="43">
        <v>0</v>
      </c>
      <c r="G54" s="233">
        <v>0</v>
      </c>
      <c r="H54" s="234"/>
      <c r="I54" s="43">
        <v>0</v>
      </c>
      <c r="J54" s="43">
        <v>0</v>
      </c>
      <c r="K54" s="43">
        <v>0</v>
      </c>
      <c r="L54" s="43">
        <v>0</v>
      </c>
      <c r="M54" s="43">
        <v>0</v>
      </c>
      <c r="N54" s="77">
        <f t="shared" si="6"/>
        <v>0</v>
      </c>
    </row>
    <row r="55" spans="1:14" ht="27" customHeight="1">
      <c r="A55" s="220" t="s">
        <v>95</v>
      </c>
      <c r="B55" s="221"/>
      <c r="C55" s="221"/>
      <c r="D55" s="222"/>
      <c r="E55" s="76" t="s">
        <v>322</v>
      </c>
      <c r="F55" s="43">
        <v>0</v>
      </c>
      <c r="G55" s="233">
        <v>0</v>
      </c>
      <c r="H55" s="234"/>
      <c r="I55" s="43">
        <v>0</v>
      </c>
      <c r="J55" s="43">
        <v>0</v>
      </c>
      <c r="K55" s="43">
        <v>0</v>
      </c>
      <c r="L55" s="43">
        <v>0</v>
      </c>
      <c r="M55" s="43">
        <v>0</v>
      </c>
      <c r="N55" s="77">
        <f t="shared" si="6"/>
        <v>0</v>
      </c>
    </row>
    <row r="56" spans="1:14" ht="27" customHeight="1">
      <c r="A56" s="273" t="s">
        <v>297</v>
      </c>
      <c r="B56" s="274"/>
      <c r="C56" s="274"/>
      <c r="D56" s="275"/>
      <c r="E56" s="76" t="s">
        <v>323</v>
      </c>
      <c r="F56" s="43">
        <v>0</v>
      </c>
      <c r="G56" s="233">
        <v>0</v>
      </c>
      <c r="H56" s="234"/>
      <c r="I56" s="43">
        <v>0</v>
      </c>
      <c r="J56" s="43">
        <v>0</v>
      </c>
      <c r="K56" s="43">
        <v>0</v>
      </c>
      <c r="L56" s="43">
        <v>102</v>
      </c>
      <c r="M56" s="43">
        <v>0</v>
      </c>
      <c r="N56" s="77">
        <f t="shared" si="6"/>
        <v>102</v>
      </c>
    </row>
    <row r="57" spans="1:14" ht="27" customHeight="1">
      <c r="A57" s="273" t="s">
        <v>299</v>
      </c>
      <c r="B57" s="274"/>
      <c r="C57" s="274"/>
      <c r="D57" s="275"/>
      <c r="E57" s="76" t="s">
        <v>324</v>
      </c>
      <c r="F57" s="43">
        <v>0</v>
      </c>
      <c r="G57" s="233">
        <v>0</v>
      </c>
      <c r="H57" s="234"/>
      <c r="I57" s="43">
        <v>0</v>
      </c>
      <c r="J57" s="43">
        <v>0</v>
      </c>
      <c r="K57" s="43">
        <v>0</v>
      </c>
      <c r="L57" s="43">
        <v>4</v>
      </c>
      <c r="M57" s="43">
        <v>0</v>
      </c>
      <c r="N57" s="77">
        <f t="shared" si="6"/>
        <v>4</v>
      </c>
    </row>
    <row r="58" spans="1:14" ht="27" customHeight="1">
      <c r="A58" s="223" t="s">
        <v>96</v>
      </c>
      <c r="B58" s="224"/>
      <c r="C58" s="224"/>
      <c r="D58" s="225"/>
      <c r="E58" s="76" t="s">
        <v>265</v>
      </c>
      <c r="F58" s="60">
        <f>SUM(F59:F68)</f>
        <v>0</v>
      </c>
      <c r="G58" s="276">
        <f>SUM(G59:H68)</f>
        <v>0</v>
      </c>
      <c r="H58" s="277"/>
      <c r="I58" s="60">
        <f aca="true" t="shared" si="7" ref="I58:N58">SUM(I59:I68)</f>
        <v>0</v>
      </c>
      <c r="J58" s="60">
        <f t="shared" si="7"/>
        <v>0</v>
      </c>
      <c r="K58" s="60">
        <f t="shared" si="7"/>
        <v>0</v>
      </c>
      <c r="L58" s="60">
        <f t="shared" si="7"/>
        <v>-393</v>
      </c>
      <c r="M58" s="60">
        <f t="shared" si="7"/>
        <v>0</v>
      </c>
      <c r="N58" s="60">
        <f t="shared" si="7"/>
        <v>-393</v>
      </c>
    </row>
    <row r="59" spans="1:14" ht="27" customHeight="1">
      <c r="A59" s="261" t="s">
        <v>174</v>
      </c>
      <c r="B59" s="262"/>
      <c r="C59" s="262"/>
      <c r="D59" s="263"/>
      <c r="E59" s="76"/>
      <c r="F59" s="264">
        <v>0</v>
      </c>
      <c r="G59" s="266">
        <v>0</v>
      </c>
      <c r="H59" s="267"/>
      <c r="I59" s="264">
        <v>0</v>
      </c>
      <c r="J59" s="264">
        <v>0</v>
      </c>
      <c r="K59" s="264">
        <v>0</v>
      </c>
      <c r="L59" s="264">
        <v>0</v>
      </c>
      <c r="M59" s="264">
        <v>0</v>
      </c>
      <c r="N59" s="240">
        <f>SUM(F59:M60)</f>
        <v>0</v>
      </c>
    </row>
    <row r="60" spans="1:14" ht="27" customHeight="1">
      <c r="A60" s="270" t="s">
        <v>301</v>
      </c>
      <c r="B60" s="271"/>
      <c r="C60" s="271"/>
      <c r="D60" s="272"/>
      <c r="E60" s="79" t="s">
        <v>325</v>
      </c>
      <c r="F60" s="265"/>
      <c r="G60" s="268"/>
      <c r="H60" s="269"/>
      <c r="I60" s="265"/>
      <c r="J60" s="265"/>
      <c r="K60" s="265"/>
      <c r="L60" s="265"/>
      <c r="M60" s="265"/>
      <c r="N60" s="241"/>
    </row>
    <row r="61" spans="1:14" ht="27" customHeight="1">
      <c r="A61" s="220" t="s">
        <v>91</v>
      </c>
      <c r="B61" s="221"/>
      <c r="C61" s="221"/>
      <c r="D61" s="222"/>
      <c r="E61" s="76" t="s">
        <v>326</v>
      </c>
      <c r="F61" s="48">
        <v>0</v>
      </c>
      <c r="G61" s="233">
        <v>0</v>
      </c>
      <c r="H61" s="234"/>
      <c r="I61" s="48">
        <v>0</v>
      </c>
      <c r="J61" s="48">
        <v>0</v>
      </c>
      <c r="K61" s="48">
        <v>0</v>
      </c>
      <c r="L61" s="48">
        <v>0</v>
      </c>
      <c r="M61" s="48">
        <v>0</v>
      </c>
      <c r="N61" s="77">
        <f aca="true" t="shared" si="8" ref="N61:N73">SUM(F61:M61)</f>
        <v>0</v>
      </c>
    </row>
    <row r="62" spans="1:14" ht="27" customHeight="1">
      <c r="A62" s="220" t="s">
        <v>97</v>
      </c>
      <c r="B62" s="221"/>
      <c r="C62" s="221"/>
      <c r="D62" s="222"/>
      <c r="E62" s="76" t="s">
        <v>327</v>
      </c>
      <c r="F62" s="43">
        <v>0</v>
      </c>
      <c r="G62" s="233">
        <v>0</v>
      </c>
      <c r="H62" s="234"/>
      <c r="I62" s="43">
        <v>0</v>
      </c>
      <c r="J62" s="43">
        <v>0</v>
      </c>
      <c r="K62" s="43">
        <v>0</v>
      </c>
      <c r="L62" s="43">
        <v>0</v>
      </c>
      <c r="M62" s="43">
        <v>0</v>
      </c>
      <c r="N62" s="77">
        <f t="shared" si="8"/>
        <v>0</v>
      </c>
    </row>
    <row r="63" spans="1:14" ht="27" customHeight="1">
      <c r="A63" s="220" t="s">
        <v>98</v>
      </c>
      <c r="B63" s="221"/>
      <c r="C63" s="221"/>
      <c r="D63" s="222"/>
      <c r="E63" s="76" t="s">
        <v>328</v>
      </c>
      <c r="F63" s="43">
        <v>0</v>
      </c>
      <c r="G63" s="233">
        <v>0</v>
      </c>
      <c r="H63" s="234"/>
      <c r="I63" s="43">
        <v>0</v>
      </c>
      <c r="J63" s="43">
        <v>0</v>
      </c>
      <c r="K63" s="43">
        <v>0</v>
      </c>
      <c r="L63" s="43">
        <v>0</v>
      </c>
      <c r="M63" s="43">
        <v>0</v>
      </c>
      <c r="N63" s="77">
        <f t="shared" si="8"/>
        <v>0</v>
      </c>
    </row>
    <row r="64" spans="1:14" ht="27" customHeight="1">
      <c r="A64" s="220" t="s">
        <v>99</v>
      </c>
      <c r="B64" s="221"/>
      <c r="C64" s="221"/>
      <c r="D64" s="222"/>
      <c r="E64" s="76" t="s">
        <v>329</v>
      </c>
      <c r="F64" s="43">
        <v>0</v>
      </c>
      <c r="G64" s="233">
        <v>0</v>
      </c>
      <c r="H64" s="234"/>
      <c r="I64" s="43">
        <v>0</v>
      </c>
      <c r="J64" s="43">
        <v>0</v>
      </c>
      <c r="K64" s="43">
        <v>0</v>
      </c>
      <c r="L64" s="43">
        <v>0</v>
      </c>
      <c r="M64" s="43">
        <v>0</v>
      </c>
      <c r="N64" s="77">
        <f t="shared" si="8"/>
        <v>0</v>
      </c>
    </row>
    <row r="65" spans="1:14" ht="27" customHeight="1">
      <c r="A65" s="220" t="s">
        <v>104</v>
      </c>
      <c r="B65" s="221"/>
      <c r="C65" s="221"/>
      <c r="D65" s="222"/>
      <c r="E65" s="76" t="s">
        <v>330</v>
      </c>
      <c r="F65" s="43">
        <v>0</v>
      </c>
      <c r="G65" s="233">
        <v>0</v>
      </c>
      <c r="H65" s="234"/>
      <c r="I65" s="43">
        <v>0</v>
      </c>
      <c r="J65" s="43">
        <v>0</v>
      </c>
      <c r="K65" s="43">
        <v>0</v>
      </c>
      <c r="L65" s="43">
        <v>-291</v>
      </c>
      <c r="M65" s="43">
        <v>0</v>
      </c>
      <c r="N65" s="77">
        <f t="shared" si="8"/>
        <v>-291</v>
      </c>
    </row>
    <row r="66" spans="1:14" ht="27" customHeight="1">
      <c r="A66" s="220" t="s">
        <v>95</v>
      </c>
      <c r="B66" s="221"/>
      <c r="C66" s="221"/>
      <c r="D66" s="222"/>
      <c r="E66" s="76" t="s">
        <v>331</v>
      </c>
      <c r="F66" s="43">
        <v>0</v>
      </c>
      <c r="G66" s="233">
        <v>0</v>
      </c>
      <c r="H66" s="234"/>
      <c r="I66" s="43">
        <v>0</v>
      </c>
      <c r="J66" s="43">
        <v>0</v>
      </c>
      <c r="K66" s="43">
        <v>0</v>
      </c>
      <c r="L66" s="43">
        <v>0</v>
      </c>
      <c r="M66" s="43">
        <v>0</v>
      </c>
      <c r="N66" s="77">
        <f t="shared" si="8"/>
        <v>0</v>
      </c>
    </row>
    <row r="67" spans="1:14" ht="27" customHeight="1">
      <c r="A67" s="273" t="s">
        <v>297</v>
      </c>
      <c r="B67" s="274"/>
      <c r="C67" s="274"/>
      <c r="D67" s="275"/>
      <c r="E67" s="76" t="s">
        <v>332</v>
      </c>
      <c r="F67" s="43">
        <v>0</v>
      </c>
      <c r="G67" s="233">
        <v>0</v>
      </c>
      <c r="H67" s="234"/>
      <c r="I67" s="43">
        <v>0</v>
      </c>
      <c r="J67" s="43">
        <v>0</v>
      </c>
      <c r="K67" s="43">
        <v>0</v>
      </c>
      <c r="L67" s="43">
        <v>-102</v>
      </c>
      <c r="M67" s="43">
        <v>0</v>
      </c>
      <c r="N67" s="77">
        <f t="shared" si="8"/>
        <v>-102</v>
      </c>
    </row>
    <row r="68" spans="1:14" ht="27" customHeight="1">
      <c r="A68" s="273"/>
      <c r="B68" s="274"/>
      <c r="C68" s="274"/>
      <c r="D68" s="275"/>
      <c r="E68" s="86" t="s">
        <v>333</v>
      </c>
      <c r="F68" s="43">
        <v>0</v>
      </c>
      <c r="G68" s="233">
        <v>0</v>
      </c>
      <c r="H68" s="234"/>
      <c r="I68" s="43">
        <v>0</v>
      </c>
      <c r="J68" s="43">
        <v>0</v>
      </c>
      <c r="K68" s="43">
        <v>0</v>
      </c>
      <c r="L68" s="43">
        <v>0</v>
      </c>
      <c r="M68" s="43">
        <v>0</v>
      </c>
      <c r="N68" s="77">
        <f t="shared" si="8"/>
        <v>0</v>
      </c>
    </row>
    <row r="69" spans="1:14" ht="80.25" customHeight="1">
      <c r="A69" s="151" t="s">
        <v>64</v>
      </c>
      <c r="B69" s="152"/>
      <c r="C69" s="152"/>
      <c r="D69" s="153"/>
      <c r="E69" s="39" t="s">
        <v>0</v>
      </c>
      <c r="F69" s="39" t="s">
        <v>277</v>
      </c>
      <c r="G69" s="151" t="s">
        <v>278</v>
      </c>
      <c r="H69" s="153"/>
      <c r="I69" s="39" t="s">
        <v>279</v>
      </c>
      <c r="J69" s="39" t="s">
        <v>280</v>
      </c>
      <c r="K69" s="39" t="s">
        <v>281</v>
      </c>
      <c r="L69" s="39" t="s">
        <v>282</v>
      </c>
      <c r="M69" s="69" t="s">
        <v>82</v>
      </c>
      <c r="N69" s="37" t="s">
        <v>89</v>
      </c>
    </row>
    <row r="70" spans="1:14" ht="15">
      <c r="A70" s="226">
        <v>1</v>
      </c>
      <c r="B70" s="227"/>
      <c r="C70" s="227"/>
      <c r="D70" s="228"/>
      <c r="E70" s="70">
        <v>2</v>
      </c>
      <c r="F70" s="40">
        <v>3</v>
      </c>
      <c r="G70" s="226">
        <v>4</v>
      </c>
      <c r="H70" s="228"/>
      <c r="I70" s="40">
        <v>5</v>
      </c>
      <c r="J70" s="40">
        <v>6</v>
      </c>
      <c r="K70" s="50">
        <v>7</v>
      </c>
      <c r="L70" s="50" t="s">
        <v>283</v>
      </c>
      <c r="M70" s="50">
        <v>9</v>
      </c>
      <c r="N70" s="50">
        <v>10</v>
      </c>
    </row>
    <row r="71" spans="1:14" ht="27" customHeight="1">
      <c r="A71" s="223" t="s">
        <v>100</v>
      </c>
      <c r="B71" s="224"/>
      <c r="C71" s="224"/>
      <c r="D71" s="225"/>
      <c r="E71" s="76" t="s">
        <v>266</v>
      </c>
      <c r="F71" s="43">
        <v>0</v>
      </c>
      <c r="G71" s="233">
        <v>0</v>
      </c>
      <c r="H71" s="234"/>
      <c r="I71" s="43">
        <v>0</v>
      </c>
      <c r="J71" s="43">
        <v>0</v>
      </c>
      <c r="K71" s="43">
        <v>0</v>
      </c>
      <c r="L71" s="43">
        <v>0</v>
      </c>
      <c r="M71" s="43">
        <v>0</v>
      </c>
      <c r="N71" s="77">
        <f t="shared" si="8"/>
        <v>0</v>
      </c>
    </row>
    <row r="72" spans="1:14" ht="27" customHeight="1">
      <c r="A72" s="223" t="s">
        <v>101</v>
      </c>
      <c r="B72" s="224"/>
      <c r="C72" s="224"/>
      <c r="D72" s="225"/>
      <c r="E72" s="76" t="s">
        <v>267</v>
      </c>
      <c r="F72" s="43">
        <v>0</v>
      </c>
      <c r="G72" s="233">
        <v>0</v>
      </c>
      <c r="H72" s="234"/>
      <c r="I72" s="43">
        <v>0</v>
      </c>
      <c r="J72" s="43">
        <v>0</v>
      </c>
      <c r="K72" s="43">
        <v>0</v>
      </c>
      <c r="L72" s="43">
        <v>0</v>
      </c>
      <c r="M72" s="43">
        <v>0</v>
      </c>
      <c r="N72" s="77">
        <f t="shared" si="8"/>
        <v>0</v>
      </c>
    </row>
    <row r="73" spans="1:14" ht="27" customHeight="1">
      <c r="A73" s="223" t="s">
        <v>102</v>
      </c>
      <c r="B73" s="224"/>
      <c r="C73" s="224"/>
      <c r="D73" s="225"/>
      <c r="E73" s="76" t="s">
        <v>268</v>
      </c>
      <c r="F73" s="43">
        <v>0</v>
      </c>
      <c r="G73" s="233">
        <v>0</v>
      </c>
      <c r="H73" s="234"/>
      <c r="I73" s="43">
        <v>0</v>
      </c>
      <c r="J73" s="43">
        <v>0</v>
      </c>
      <c r="K73" s="43">
        <v>-60</v>
      </c>
      <c r="L73" s="43">
        <v>60</v>
      </c>
      <c r="M73" s="43">
        <v>0</v>
      </c>
      <c r="N73" s="77">
        <f t="shared" si="8"/>
        <v>0</v>
      </c>
    </row>
    <row r="74" spans="1:14" ht="27" customHeight="1">
      <c r="A74" s="223" t="s">
        <v>311</v>
      </c>
      <c r="B74" s="224"/>
      <c r="C74" s="229">
        <v>44926</v>
      </c>
      <c r="D74" s="230"/>
      <c r="E74" s="80" t="s">
        <v>269</v>
      </c>
      <c r="F74" s="60">
        <f>'[1]Баланс'!$F$70</f>
        <v>1096</v>
      </c>
      <c r="G74" s="276">
        <f>-'[1]Баланс'!$F$71</f>
        <v>0</v>
      </c>
      <c r="H74" s="277"/>
      <c r="I74" s="60">
        <f>-'[1]Баланс'!$F$72</f>
        <v>0</v>
      </c>
      <c r="J74" s="60">
        <f>'[1]Баланс'!$F$73</f>
        <v>1713</v>
      </c>
      <c r="K74" s="60">
        <f>'[1]Баланс'!$F$74</f>
        <v>22174</v>
      </c>
      <c r="L74" s="60">
        <f>'[1]Баланс'!$F$75</f>
        <v>2954</v>
      </c>
      <c r="M74" s="60">
        <f>'[1]Баланс'!$F$76</f>
        <v>0</v>
      </c>
      <c r="N74" s="60">
        <f>SUM(F74:M74)</f>
        <v>27937</v>
      </c>
    </row>
  </sheetData>
  <sheetProtection/>
  <mergeCells count="193">
    <mergeCell ref="A74:B74"/>
    <mergeCell ref="C74:D74"/>
    <mergeCell ref="G74:H74"/>
    <mergeCell ref="A71:D71"/>
    <mergeCell ref="G71:H71"/>
    <mergeCell ref="A72:D72"/>
    <mergeCell ref="G72:H72"/>
    <mergeCell ref="A73:D73"/>
    <mergeCell ref="G73:H73"/>
    <mergeCell ref="A68:D68"/>
    <mergeCell ref="G68:H68"/>
    <mergeCell ref="A69:D69"/>
    <mergeCell ref="G69:H69"/>
    <mergeCell ref="A70:D70"/>
    <mergeCell ref="G70:H70"/>
    <mergeCell ref="A65:D65"/>
    <mergeCell ref="G65:H65"/>
    <mergeCell ref="A66:D66"/>
    <mergeCell ref="G66:H66"/>
    <mergeCell ref="A67:D67"/>
    <mergeCell ref="G67:H67"/>
    <mergeCell ref="A62:D62"/>
    <mergeCell ref="G62:H62"/>
    <mergeCell ref="A63:D63"/>
    <mergeCell ref="G63:H63"/>
    <mergeCell ref="A64:D64"/>
    <mergeCell ref="G64:H64"/>
    <mergeCell ref="L59:L60"/>
    <mergeCell ref="M59:M60"/>
    <mergeCell ref="N59:N60"/>
    <mergeCell ref="A60:D60"/>
    <mergeCell ref="A61:D61"/>
    <mergeCell ref="G61:H61"/>
    <mergeCell ref="A59:D59"/>
    <mergeCell ref="F59:F60"/>
    <mergeCell ref="G59:H60"/>
    <mergeCell ref="I59:I60"/>
    <mergeCell ref="J59:J60"/>
    <mergeCell ref="K59:K60"/>
    <mergeCell ref="A56:D56"/>
    <mergeCell ref="G56:H56"/>
    <mergeCell ref="A57:D57"/>
    <mergeCell ref="G57:H57"/>
    <mergeCell ref="A58:D58"/>
    <mergeCell ref="G58:H58"/>
    <mergeCell ref="A53:D53"/>
    <mergeCell ref="G53:H53"/>
    <mergeCell ref="A54:D54"/>
    <mergeCell ref="G54:H54"/>
    <mergeCell ref="A55:D55"/>
    <mergeCell ref="G55:H55"/>
    <mergeCell ref="A50:D50"/>
    <mergeCell ref="G50:H50"/>
    <mergeCell ref="A51:D51"/>
    <mergeCell ref="G51:H51"/>
    <mergeCell ref="A52:D52"/>
    <mergeCell ref="G52:H52"/>
    <mergeCell ref="J48:J49"/>
    <mergeCell ref="K48:K49"/>
    <mergeCell ref="L48:L49"/>
    <mergeCell ref="M48:M49"/>
    <mergeCell ref="N48:N49"/>
    <mergeCell ref="A49:D49"/>
    <mergeCell ref="A47:D47"/>
    <mergeCell ref="G47:H47"/>
    <mergeCell ref="A48:D48"/>
    <mergeCell ref="F48:F49"/>
    <mergeCell ref="G48:H49"/>
    <mergeCell ref="I48:I49"/>
    <mergeCell ref="K44:K45"/>
    <mergeCell ref="L44:L45"/>
    <mergeCell ref="M44:M45"/>
    <mergeCell ref="N44:N45"/>
    <mergeCell ref="A45:D45"/>
    <mergeCell ref="B46:D46"/>
    <mergeCell ref="G46:H46"/>
    <mergeCell ref="A44:D44"/>
    <mergeCell ref="E44:E45"/>
    <mergeCell ref="F44:F45"/>
    <mergeCell ref="G44:H45"/>
    <mergeCell ref="I44:I45"/>
    <mergeCell ref="J44:J45"/>
    <mergeCell ref="A41:B41"/>
    <mergeCell ref="C41:D41"/>
    <mergeCell ref="G41:H41"/>
    <mergeCell ref="A42:D42"/>
    <mergeCell ref="G42:H42"/>
    <mergeCell ref="A43:D43"/>
    <mergeCell ref="G43:H43"/>
    <mergeCell ref="G37:H37"/>
    <mergeCell ref="A38:D38"/>
    <mergeCell ref="G38:H38"/>
    <mergeCell ref="A39:D39"/>
    <mergeCell ref="G39:H39"/>
    <mergeCell ref="C40:D40"/>
    <mergeCell ref="G40:H40"/>
    <mergeCell ref="A40:B40"/>
    <mergeCell ref="G33:H33"/>
    <mergeCell ref="A34:D34"/>
    <mergeCell ref="G34:H34"/>
    <mergeCell ref="A35:D35"/>
    <mergeCell ref="G35:H35"/>
    <mergeCell ref="A36:D36"/>
    <mergeCell ref="G36:H36"/>
    <mergeCell ref="A30:D30"/>
    <mergeCell ref="G30:H30"/>
    <mergeCell ref="A31:D31"/>
    <mergeCell ref="G31:H31"/>
    <mergeCell ref="A32:D32"/>
    <mergeCell ref="G32:H32"/>
    <mergeCell ref="A27:D27"/>
    <mergeCell ref="G27:H27"/>
    <mergeCell ref="A28:D28"/>
    <mergeCell ref="G28:H28"/>
    <mergeCell ref="A29:D29"/>
    <mergeCell ref="G29:H29"/>
    <mergeCell ref="I25:I26"/>
    <mergeCell ref="J25:J26"/>
    <mergeCell ref="K25:K26"/>
    <mergeCell ref="L25:L26"/>
    <mergeCell ref="M25:M26"/>
    <mergeCell ref="N25:N26"/>
    <mergeCell ref="A23:D23"/>
    <mergeCell ref="G23:H23"/>
    <mergeCell ref="A24:D24"/>
    <mergeCell ref="G24:H24"/>
    <mergeCell ref="A25:D25"/>
    <mergeCell ref="F25:F26"/>
    <mergeCell ref="G25:H26"/>
    <mergeCell ref="A26:D26"/>
    <mergeCell ref="A20:D20"/>
    <mergeCell ref="G20:H20"/>
    <mergeCell ref="A21:D21"/>
    <mergeCell ref="G21:H21"/>
    <mergeCell ref="A22:D22"/>
    <mergeCell ref="G22:H22"/>
    <mergeCell ref="A17:D17"/>
    <mergeCell ref="G17:H17"/>
    <mergeCell ref="A18:D18"/>
    <mergeCell ref="G18:H18"/>
    <mergeCell ref="A19:D19"/>
    <mergeCell ref="G19:H19"/>
    <mergeCell ref="L14:L15"/>
    <mergeCell ref="M14:M15"/>
    <mergeCell ref="N14:N15"/>
    <mergeCell ref="A15:D15"/>
    <mergeCell ref="A16:D16"/>
    <mergeCell ref="G16:H16"/>
    <mergeCell ref="A14:D14"/>
    <mergeCell ref="F14:F15"/>
    <mergeCell ref="G14:H15"/>
    <mergeCell ref="I14:I15"/>
    <mergeCell ref="J14:J15"/>
    <mergeCell ref="K14:K15"/>
    <mergeCell ref="J12:J13"/>
    <mergeCell ref="K12:K13"/>
    <mergeCell ref="L12:L13"/>
    <mergeCell ref="M12:M13"/>
    <mergeCell ref="N12:N13"/>
    <mergeCell ref="A13:D13"/>
    <mergeCell ref="J10:J11"/>
    <mergeCell ref="K10:K11"/>
    <mergeCell ref="L10:L11"/>
    <mergeCell ref="M10:M11"/>
    <mergeCell ref="N10:N11"/>
    <mergeCell ref="B12:D12"/>
    <mergeCell ref="E12:E13"/>
    <mergeCell ref="F12:F13"/>
    <mergeCell ref="G12:H13"/>
    <mergeCell ref="I12:I13"/>
    <mergeCell ref="A10:D10"/>
    <mergeCell ref="E10:E11"/>
    <mergeCell ref="F10:F11"/>
    <mergeCell ref="G10:H11"/>
    <mergeCell ref="A11:D11"/>
    <mergeCell ref="I10:I11"/>
    <mergeCell ref="G6:H6"/>
    <mergeCell ref="A7:D7"/>
    <mergeCell ref="G7:H7"/>
    <mergeCell ref="A8:D8"/>
    <mergeCell ref="G8:H8"/>
    <mergeCell ref="A9:D9"/>
    <mergeCell ref="G9:H9"/>
    <mergeCell ref="A1:K1"/>
    <mergeCell ref="A2:K2"/>
    <mergeCell ref="A4:D4"/>
    <mergeCell ref="G4:H4"/>
    <mergeCell ref="A33:D33"/>
    <mergeCell ref="A37:D37"/>
    <mergeCell ref="A6:B6"/>
    <mergeCell ref="A5:D5"/>
    <mergeCell ref="G5:H5"/>
    <mergeCell ref="C6:D6"/>
  </mergeCells>
  <conditionalFormatting sqref="F74">
    <cfRule type="cellIs" priority="1" dxfId="0" operator="notEqual" stopIfTrue="1">
      <formula>$P$84</formula>
    </cfRule>
  </conditionalFormatting>
  <conditionalFormatting sqref="J74">
    <cfRule type="cellIs" priority="2" dxfId="0" operator="notEqual" stopIfTrue="1">
      <formula>$S$84</formula>
    </cfRule>
  </conditionalFormatting>
  <conditionalFormatting sqref="K74">
    <cfRule type="cellIs" priority="3" dxfId="0" operator="notEqual" stopIfTrue="1">
      <formula>$T$84</formula>
    </cfRule>
  </conditionalFormatting>
  <conditionalFormatting sqref="L74">
    <cfRule type="cellIs" priority="4" dxfId="0" operator="notEqual" stopIfTrue="1">
      <formula>$U$84</formula>
    </cfRule>
  </conditionalFormatting>
  <conditionalFormatting sqref="F44:F45">
    <cfRule type="cellIs" priority="5" dxfId="0" operator="notEqual" stopIfTrue="1">
      <formula>$Q$56</formula>
    </cfRule>
  </conditionalFormatting>
  <conditionalFormatting sqref="G44:H45">
    <cfRule type="cellIs" priority="6" dxfId="0" operator="notEqual" stopIfTrue="1">
      <formula>$R$56</formula>
    </cfRule>
  </conditionalFormatting>
  <conditionalFormatting sqref="I44:I45">
    <cfRule type="cellIs" priority="7" dxfId="0" operator="notEqual" stopIfTrue="1">
      <formula>$S$56</formula>
    </cfRule>
  </conditionalFormatting>
  <conditionalFormatting sqref="J44:J45">
    <cfRule type="cellIs" priority="8" dxfId="0" operator="notEqual" stopIfTrue="1">
      <formula>$T$56</formula>
    </cfRule>
  </conditionalFormatting>
  <conditionalFormatting sqref="K44:K45">
    <cfRule type="cellIs" priority="9" dxfId="0" operator="notEqual" stopIfTrue="1">
      <formula>$U$56</formula>
    </cfRule>
  </conditionalFormatting>
  <conditionalFormatting sqref="L44:L45">
    <cfRule type="cellIs" priority="10" dxfId="0" operator="notEqual" stopIfTrue="1">
      <formula>$V$56</formula>
    </cfRule>
  </conditionalFormatting>
  <conditionalFormatting sqref="M44:M45">
    <cfRule type="cellIs" priority="11" dxfId="0" operator="notEqual" stopIfTrue="1">
      <formula>$W$56</formula>
    </cfRule>
  </conditionalFormatting>
  <conditionalFormatting sqref="M74">
    <cfRule type="cellIs" priority="12" dxfId="0" operator="notEqual" stopIfTrue="1">
      <formula>$V$84</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6:I6">
      <formula1>0</formula1>
    </dataValidation>
  </dataValidations>
  <printOptions/>
  <pageMargins left="0.11811023622047245" right="0.11811023622047245" top="0.35433070866141736" bottom="0.35433070866141736" header="0.31496062992125984" footer="0.31496062992125984"/>
  <pageSetup horizontalDpi="300" verticalDpi="300" orientation="portrait" paperSize="9" scale="86"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N60"/>
  <sheetViews>
    <sheetView zoomScalePageLayoutView="0" workbookViewId="0" topLeftCell="A1">
      <selection activeCell="O67" sqref="O67"/>
    </sheetView>
  </sheetViews>
  <sheetFormatPr defaultColWidth="9.00390625" defaultRowHeight="12.75"/>
  <cols>
    <col min="1" max="1" width="4.125" style="18" customWidth="1"/>
    <col min="2" max="2" width="51.75390625" style="34" customWidth="1"/>
    <col min="3" max="3" width="12.375" style="18" customWidth="1"/>
    <col min="4" max="4" width="14.25390625" style="18" customWidth="1"/>
    <col min="5" max="5" width="6.00390625" style="18" customWidth="1"/>
    <col min="6" max="8" width="9.125" style="18" customWidth="1"/>
    <col min="9" max="9" width="3.625" style="18" customWidth="1"/>
    <col min="10" max="12" width="9.125" style="18" customWidth="1"/>
    <col min="13" max="13" width="2.625" style="18" customWidth="1"/>
    <col min="14" max="16384" width="9.125" style="18" customWidth="1"/>
  </cols>
  <sheetData>
    <row r="1" spans="1:5" ht="27" customHeight="1">
      <c r="A1" s="194" t="s">
        <v>178</v>
      </c>
      <c r="B1" s="194"/>
      <c r="C1" s="194"/>
      <c r="D1" s="194"/>
      <c r="E1" s="194"/>
    </row>
    <row r="2" spans="1:5" ht="26.25" customHeight="1">
      <c r="A2" s="194" t="s">
        <v>243</v>
      </c>
      <c r="B2" s="194"/>
      <c r="C2" s="194"/>
      <c r="D2" s="194"/>
      <c r="E2" s="194"/>
    </row>
    <row r="3" spans="1:5" ht="15">
      <c r="A3" s="20"/>
      <c r="B3" s="33"/>
      <c r="C3" s="20"/>
      <c r="D3" s="20"/>
      <c r="E3" s="20"/>
    </row>
    <row r="4" spans="1:14" ht="15">
      <c r="A4" s="286" t="s">
        <v>64</v>
      </c>
      <c r="B4" s="287"/>
      <c r="C4" s="287"/>
      <c r="D4" s="287"/>
      <c r="E4" s="288"/>
      <c r="F4" s="292" t="s">
        <v>0</v>
      </c>
      <c r="G4" s="88" t="s">
        <v>246</v>
      </c>
      <c r="H4" s="89" t="s">
        <v>275</v>
      </c>
      <c r="I4" s="90" t="s">
        <v>245</v>
      </c>
      <c r="J4" s="89" t="s">
        <v>276</v>
      </c>
      <c r="K4" s="88" t="s">
        <v>246</v>
      </c>
      <c r="L4" s="89" t="s">
        <v>275</v>
      </c>
      <c r="M4" s="89" t="s">
        <v>245</v>
      </c>
      <c r="N4" s="91" t="s">
        <v>276</v>
      </c>
    </row>
    <row r="5" spans="1:14" ht="15">
      <c r="A5" s="289"/>
      <c r="B5" s="290"/>
      <c r="C5" s="290"/>
      <c r="D5" s="290"/>
      <c r="E5" s="291"/>
      <c r="F5" s="293"/>
      <c r="G5" s="294">
        <v>44926</v>
      </c>
      <c r="H5" s="290"/>
      <c r="I5" s="290"/>
      <c r="J5" s="290"/>
      <c r="K5" s="294">
        <v>44561</v>
      </c>
      <c r="L5" s="295"/>
      <c r="M5" s="295"/>
      <c r="N5" s="296"/>
    </row>
    <row r="6" spans="1:14" ht="15">
      <c r="A6" s="151">
        <v>1</v>
      </c>
      <c r="B6" s="152"/>
      <c r="C6" s="152"/>
      <c r="D6" s="152"/>
      <c r="E6" s="153"/>
      <c r="F6" s="92">
        <v>2</v>
      </c>
      <c r="G6" s="297">
        <v>3</v>
      </c>
      <c r="H6" s="298"/>
      <c r="I6" s="298"/>
      <c r="J6" s="298"/>
      <c r="K6" s="299">
        <v>4</v>
      </c>
      <c r="L6" s="300"/>
      <c r="M6" s="300"/>
      <c r="N6" s="301"/>
    </row>
    <row r="7" spans="1:14" ht="15">
      <c r="A7" s="302" t="s">
        <v>105</v>
      </c>
      <c r="B7" s="303"/>
      <c r="C7" s="303"/>
      <c r="D7" s="303"/>
      <c r="E7" s="303"/>
      <c r="F7" s="303"/>
      <c r="G7" s="303"/>
      <c r="H7" s="303"/>
      <c r="I7" s="303"/>
      <c r="J7" s="303"/>
      <c r="K7" s="303"/>
      <c r="L7" s="303"/>
      <c r="M7" s="303"/>
      <c r="N7" s="304"/>
    </row>
    <row r="8" spans="1:14" ht="15">
      <c r="A8" s="305" t="s">
        <v>336</v>
      </c>
      <c r="B8" s="305"/>
      <c r="C8" s="305"/>
      <c r="D8" s="305"/>
      <c r="E8" s="305"/>
      <c r="F8" s="57" t="s">
        <v>249</v>
      </c>
      <c r="G8" s="306">
        <f>SUM(G9:J13)</f>
        <v>61378</v>
      </c>
      <c r="H8" s="307"/>
      <c r="I8" s="307"/>
      <c r="J8" s="308"/>
      <c r="K8" s="306">
        <f>SUM(K9:N13)</f>
        <v>69575</v>
      </c>
      <c r="L8" s="307"/>
      <c r="M8" s="307"/>
      <c r="N8" s="308"/>
    </row>
    <row r="9" spans="1:14" ht="15">
      <c r="A9" s="309" t="s">
        <v>222</v>
      </c>
      <c r="B9" s="309"/>
      <c r="C9" s="309"/>
      <c r="D9" s="309"/>
      <c r="E9" s="309"/>
      <c r="F9" s="93"/>
      <c r="G9" s="310"/>
      <c r="H9" s="311"/>
      <c r="I9" s="311"/>
      <c r="J9" s="312"/>
      <c r="K9" s="310"/>
      <c r="L9" s="311"/>
      <c r="M9" s="311"/>
      <c r="N9" s="312"/>
    </row>
    <row r="10" spans="1:14" ht="15">
      <c r="A10" s="313" t="s">
        <v>179</v>
      </c>
      <c r="B10" s="313"/>
      <c r="C10" s="313"/>
      <c r="D10" s="313"/>
      <c r="E10" s="313"/>
      <c r="F10" s="94" t="s">
        <v>337</v>
      </c>
      <c r="G10" s="314">
        <v>61138</v>
      </c>
      <c r="H10" s="315"/>
      <c r="I10" s="315"/>
      <c r="J10" s="316"/>
      <c r="K10" s="314">
        <v>69436</v>
      </c>
      <c r="L10" s="315"/>
      <c r="M10" s="315"/>
      <c r="N10" s="316"/>
    </row>
    <row r="11" spans="1:14" ht="15">
      <c r="A11" s="317" t="s">
        <v>106</v>
      </c>
      <c r="B11" s="317"/>
      <c r="C11" s="317"/>
      <c r="D11" s="317"/>
      <c r="E11" s="317"/>
      <c r="F11" s="57" t="s">
        <v>338</v>
      </c>
      <c r="G11" s="318">
        <v>8</v>
      </c>
      <c r="H11" s="319"/>
      <c r="I11" s="319"/>
      <c r="J11" s="320"/>
      <c r="K11" s="318">
        <v>31</v>
      </c>
      <c r="L11" s="319"/>
      <c r="M11" s="319"/>
      <c r="N11" s="320"/>
    </row>
    <row r="12" spans="1:14" ht="15">
      <c r="A12" s="317" t="s">
        <v>107</v>
      </c>
      <c r="B12" s="317"/>
      <c r="C12" s="317"/>
      <c r="D12" s="317"/>
      <c r="E12" s="317"/>
      <c r="F12" s="57" t="s">
        <v>339</v>
      </c>
      <c r="G12" s="318">
        <v>0</v>
      </c>
      <c r="H12" s="319"/>
      <c r="I12" s="319"/>
      <c r="J12" s="320"/>
      <c r="K12" s="318">
        <v>0</v>
      </c>
      <c r="L12" s="319"/>
      <c r="M12" s="319"/>
      <c r="N12" s="320"/>
    </row>
    <row r="13" spans="1:14" ht="15">
      <c r="A13" s="317" t="s">
        <v>108</v>
      </c>
      <c r="B13" s="317"/>
      <c r="C13" s="317"/>
      <c r="D13" s="317"/>
      <c r="E13" s="317"/>
      <c r="F13" s="57" t="s">
        <v>340</v>
      </c>
      <c r="G13" s="318">
        <v>232</v>
      </c>
      <c r="H13" s="319"/>
      <c r="I13" s="319"/>
      <c r="J13" s="320"/>
      <c r="K13" s="318">
        <v>108</v>
      </c>
      <c r="L13" s="319"/>
      <c r="M13" s="319"/>
      <c r="N13" s="320"/>
    </row>
    <row r="14" spans="1:14" ht="15">
      <c r="A14" s="305" t="s">
        <v>341</v>
      </c>
      <c r="B14" s="305"/>
      <c r="C14" s="305"/>
      <c r="D14" s="305"/>
      <c r="E14" s="305"/>
      <c r="F14" s="57" t="s">
        <v>250</v>
      </c>
      <c r="G14" s="321">
        <f>SUM(G15:J19)</f>
        <v>61421</v>
      </c>
      <c r="H14" s="322"/>
      <c r="I14" s="322"/>
      <c r="J14" s="323"/>
      <c r="K14" s="321">
        <f>SUM(K15:N19)</f>
        <v>67613</v>
      </c>
      <c r="L14" s="322"/>
      <c r="M14" s="322"/>
      <c r="N14" s="323"/>
    </row>
    <row r="15" spans="1:14" ht="15">
      <c r="A15" s="309" t="s">
        <v>222</v>
      </c>
      <c r="B15" s="309"/>
      <c r="C15" s="309"/>
      <c r="D15" s="309"/>
      <c r="E15" s="309"/>
      <c r="F15" s="87"/>
      <c r="G15" s="324"/>
      <c r="H15" s="325"/>
      <c r="I15" s="325"/>
      <c r="J15" s="326"/>
      <c r="K15" s="324"/>
      <c r="L15" s="325"/>
      <c r="M15" s="325"/>
      <c r="N15" s="326"/>
    </row>
    <row r="16" spans="1:14" ht="15">
      <c r="A16" s="313" t="s">
        <v>180</v>
      </c>
      <c r="B16" s="313"/>
      <c r="C16" s="313"/>
      <c r="D16" s="313"/>
      <c r="E16" s="313"/>
      <c r="F16" s="95" t="s">
        <v>286</v>
      </c>
      <c r="G16" s="327">
        <v>45560</v>
      </c>
      <c r="H16" s="328"/>
      <c r="I16" s="328"/>
      <c r="J16" s="329"/>
      <c r="K16" s="327">
        <v>50858</v>
      </c>
      <c r="L16" s="328"/>
      <c r="M16" s="328"/>
      <c r="N16" s="329"/>
    </row>
    <row r="17" spans="1:14" ht="15">
      <c r="A17" s="317" t="s">
        <v>109</v>
      </c>
      <c r="B17" s="317"/>
      <c r="C17" s="317"/>
      <c r="D17" s="317"/>
      <c r="E17" s="317"/>
      <c r="F17" s="57" t="s">
        <v>342</v>
      </c>
      <c r="G17" s="330">
        <v>9055</v>
      </c>
      <c r="H17" s="331"/>
      <c r="I17" s="331"/>
      <c r="J17" s="332"/>
      <c r="K17" s="330">
        <v>7988</v>
      </c>
      <c r="L17" s="331"/>
      <c r="M17" s="331"/>
      <c r="N17" s="332"/>
    </row>
    <row r="18" spans="1:14" ht="15">
      <c r="A18" s="317" t="s">
        <v>110</v>
      </c>
      <c r="B18" s="317"/>
      <c r="C18" s="317"/>
      <c r="D18" s="317"/>
      <c r="E18" s="317"/>
      <c r="F18" s="57" t="s">
        <v>343</v>
      </c>
      <c r="G18" s="330">
        <v>5611</v>
      </c>
      <c r="H18" s="331"/>
      <c r="I18" s="331"/>
      <c r="J18" s="332"/>
      <c r="K18" s="330">
        <v>5382</v>
      </c>
      <c r="L18" s="331"/>
      <c r="M18" s="331"/>
      <c r="N18" s="332"/>
    </row>
    <row r="19" spans="1:14" ht="24.75" customHeight="1">
      <c r="A19" s="317" t="s">
        <v>111</v>
      </c>
      <c r="B19" s="317"/>
      <c r="C19" s="317"/>
      <c r="D19" s="317"/>
      <c r="E19" s="317"/>
      <c r="F19" s="57" t="s">
        <v>344</v>
      </c>
      <c r="G19" s="330">
        <v>1195</v>
      </c>
      <c r="H19" s="331"/>
      <c r="I19" s="331"/>
      <c r="J19" s="332"/>
      <c r="K19" s="330">
        <v>3385</v>
      </c>
      <c r="L19" s="331"/>
      <c r="M19" s="331"/>
      <c r="N19" s="332"/>
    </row>
    <row r="20" spans="1:14" ht="15">
      <c r="A20" s="305" t="s">
        <v>345</v>
      </c>
      <c r="B20" s="305"/>
      <c r="C20" s="305"/>
      <c r="D20" s="305"/>
      <c r="E20" s="305"/>
      <c r="F20" s="57" t="s">
        <v>251</v>
      </c>
      <c r="G20" s="306">
        <f>G8-G14</f>
        <v>-43</v>
      </c>
      <c r="H20" s="307"/>
      <c r="I20" s="307"/>
      <c r="J20" s="308"/>
      <c r="K20" s="306">
        <f>K8-K14</f>
        <v>1962</v>
      </c>
      <c r="L20" s="307"/>
      <c r="M20" s="307"/>
      <c r="N20" s="308"/>
    </row>
    <row r="21" spans="1:14" ht="15">
      <c r="A21" s="302" t="s">
        <v>112</v>
      </c>
      <c r="B21" s="303"/>
      <c r="C21" s="303"/>
      <c r="D21" s="303"/>
      <c r="E21" s="303"/>
      <c r="F21" s="303"/>
      <c r="G21" s="303"/>
      <c r="H21" s="303"/>
      <c r="I21" s="303"/>
      <c r="J21" s="303"/>
      <c r="K21" s="303"/>
      <c r="L21" s="303"/>
      <c r="M21" s="303"/>
      <c r="N21" s="304"/>
    </row>
    <row r="22" spans="1:14" ht="15">
      <c r="A22" s="305" t="s">
        <v>336</v>
      </c>
      <c r="B22" s="305"/>
      <c r="C22" s="305"/>
      <c r="D22" s="305"/>
      <c r="E22" s="305"/>
      <c r="F22" s="57" t="s">
        <v>252</v>
      </c>
      <c r="G22" s="306">
        <f>SUM(G23:J28)</f>
        <v>104</v>
      </c>
      <c r="H22" s="307"/>
      <c r="I22" s="307"/>
      <c r="J22" s="308"/>
      <c r="K22" s="306">
        <f>SUM(K23:N28)</f>
        <v>164</v>
      </c>
      <c r="L22" s="307"/>
      <c r="M22" s="307"/>
      <c r="N22" s="308"/>
    </row>
    <row r="23" spans="1:14" ht="15">
      <c r="A23" s="309" t="s">
        <v>222</v>
      </c>
      <c r="B23" s="309"/>
      <c r="C23" s="309"/>
      <c r="D23" s="309"/>
      <c r="E23" s="309"/>
      <c r="F23" s="96"/>
      <c r="G23" s="324"/>
      <c r="H23" s="325"/>
      <c r="I23" s="325"/>
      <c r="J23" s="326"/>
      <c r="K23" s="324"/>
      <c r="L23" s="325"/>
      <c r="M23" s="325"/>
      <c r="N23" s="326"/>
    </row>
    <row r="24" spans="1:14" ht="15">
      <c r="A24" s="313" t="s">
        <v>346</v>
      </c>
      <c r="B24" s="313"/>
      <c r="C24" s="313"/>
      <c r="D24" s="313"/>
      <c r="E24" s="313"/>
      <c r="F24" s="95" t="s">
        <v>289</v>
      </c>
      <c r="G24" s="314">
        <v>44</v>
      </c>
      <c r="H24" s="315"/>
      <c r="I24" s="315"/>
      <c r="J24" s="316"/>
      <c r="K24" s="314">
        <v>50</v>
      </c>
      <c r="L24" s="315"/>
      <c r="M24" s="315"/>
      <c r="N24" s="316"/>
    </row>
    <row r="25" spans="1:14" ht="15">
      <c r="A25" s="317" t="s">
        <v>113</v>
      </c>
      <c r="B25" s="317"/>
      <c r="C25" s="317"/>
      <c r="D25" s="317"/>
      <c r="E25" s="317"/>
      <c r="F25" s="57" t="s">
        <v>290</v>
      </c>
      <c r="G25" s="318">
        <v>3</v>
      </c>
      <c r="H25" s="319"/>
      <c r="I25" s="319"/>
      <c r="J25" s="320"/>
      <c r="K25" s="318">
        <v>0</v>
      </c>
      <c r="L25" s="319"/>
      <c r="M25" s="319"/>
      <c r="N25" s="320"/>
    </row>
    <row r="26" spans="1:14" ht="15">
      <c r="A26" s="317" t="s">
        <v>181</v>
      </c>
      <c r="B26" s="317"/>
      <c r="C26" s="317"/>
      <c r="D26" s="317"/>
      <c r="E26" s="317"/>
      <c r="F26" s="57" t="s">
        <v>291</v>
      </c>
      <c r="G26" s="318">
        <v>1</v>
      </c>
      <c r="H26" s="319"/>
      <c r="I26" s="319"/>
      <c r="J26" s="320"/>
      <c r="K26" s="318">
        <v>0</v>
      </c>
      <c r="L26" s="319"/>
      <c r="M26" s="319"/>
      <c r="N26" s="320"/>
    </row>
    <row r="27" spans="1:14" ht="15">
      <c r="A27" s="317" t="s">
        <v>114</v>
      </c>
      <c r="B27" s="317"/>
      <c r="C27" s="317"/>
      <c r="D27" s="317"/>
      <c r="E27" s="317"/>
      <c r="F27" s="57" t="s">
        <v>293</v>
      </c>
      <c r="G27" s="318">
        <v>50</v>
      </c>
      <c r="H27" s="319"/>
      <c r="I27" s="319"/>
      <c r="J27" s="320"/>
      <c r="K27" s="318">
        <v>114</v>
      </c>
      <c r="L27" s="319"/>
      <c r="M27" s="319"/>
      <c r="N27" s="320"/>
    </row>
    <row r="28" spans="1:14" ht="15">
      <c r="A28" s="317" t="s">
        <v>108</v>
      </c>
      <c r="B28" s="317"/>
      <c r="C28" s="317"/>
      <c r="D28" s="317"/>
      <c r="E28" s="317"/>
      <c r="F28" s="57" t="s">
        <v>294</v>
      </c>
      <c r="G28" s="318">
        <v>6</v>
      </c>
      <c r="H28" s="319"/>
      <c r="I28" s="319"/>
      <c r="J28" s="320"/>
      <c r="K28" s="318">
        <v>0</v>
      </c>
      <c r="L28" s="319"/>
      <c r="M28" s="319"/>
      <c r="N28" s="320"/>
    </row>
    <row r="29" spans="1:14" ht="15">
      <c r="A29" s="305" t="s">
        <v>341</v>
      </c>
      <c r="B29" s="305"/>
      <c r="C29" s="305"/>
      <c r="D29" s="305"/>
      <c r="E29" s="305"/>
      <c r="F29" s="57" t="s">
        <v>254</v>
      </c>
      <c r="G29" s="321">
        <f>SUM(G30:J34)</f>
        <v>736</v>
      </c>
      <c r="H29" s="322"/>
      <c r="I29" s="322"/>
      <c r="J29" s="323"/>
      <c r="K29" s="321">
        <f>SUM(K30:N34)</f>
        <v>233</v>
      </c>
      <c r="L29" s="322"/>
      <c r="M29" s="322"/>
      <c r="N29" s="323"/>
    </row>
    <row r="30" spans="1:14" ht="15">
      <c r="A30" s="309" t="s">
        <v>222</v>
      </c>
      <c r="B30" s="309"/>
      <c r="C30" s="309"/>
      <c r="D30" s="309"/>
      <c r="E30" s="309"/>
      <c r="F30" s="87"/>
      <c r="G30" s="324"/>
      <c r="H30" s="325"/>
      <c r="I30" s="325"/>
      <c r="J30" s="326"/>
      <c r="K30" s="324"/>
      <c r="L30" s="325"/>
      <c r="M30" s="325"/>
      <c r="N30" s="326"/>
    </row>
    <row r="31" spans="1:14" ht="15">
      <c r="A31" s="313" t="s">
        <v>347</v>
      </c>
      <c r="B31" s="313"/>
      <c r="C31" s="313"/>
      <c r="D31" s="313"/>
      <c r="E31" s="313"/>
      <c r="F31" s="95" t="s">
        <v>302</v>
      </c>
      <c r="G31" s="327">
        <v>734</v>
      </c>
      <c r="H31" s="328"/>
      <c r="I31" s="328"/>
      <c r="J31" s="329"/>
      <c r="K31" s="327">
        <v>233</v>
      </c>
      <c r="L31" s="328"/>
      <c r="M31" s="328"/>
      <c r="N31" s="329"/>
    </row>
    <row r="32" spans="1:14" ht="15">
      <c r="A32" s="317" t="s">
        <v>115</v>
      </c>
      <c r="B32" s="317"/>
      <c r="C32" s="317"/>
      <c r="D32" s="317"/>
      <c r="E32" s="317"/>
      <c r="F32" s="57" t="s">
        <v>303</v>
      </c>
      <c r="G32" s="330">
        <v>0</v>
      </c>
      <c r="H32" s="331"/>
      <c r="I32" s="331"/>
      <c r="J32" s="332"/>
      <c r="K32" s="330">
        <v>0</v>
      </c>
      <c r="L32" s="331"/>
      <c r="M32" s="331"/>
      <c r="N32" s="332"/>
    </row>
    <row r="33" spans="1:14" ht="15">
      <c r="A33" s="317" t="s">
        <v>182</v>
      </c>
      <c r="B33" s="317"/>
      <c r="C33" s="317"/>
      <c r="D33" s="317"/>
      <c r="E33" s="317"/>
      <c r="F33" s="57" t="s">
        <v>304</v>
      </c>
      <c r="G33" s="330">
        <v>0</v>
      </c>
      <c r="H33" s="331"/>
      <c r="I33" s="331"/>
      <c r="J33" s="332"/>
      <c r="K33" s="330">
        <v>0</v>
      </c>
      <c r="L33" s="331"/>
      <c r="M33" s="331"/>
      <c r="N33" s="332"/>
    </row>
    <row r="34" spans="1:14" ht="25.5" customHeight="1">
      <c r="A34" s="317" t="s">
        <v>116</v>
      </c>
      <c r="B34" s="317"/>
      <c r="C34" s="317"/>
      <c r="D34" s="317"/>
      <c r="E34" s="317"/>
      <c r="F34" s="57" t="s">
        <v>305</v>
      </c>
      <c r="G34" s="330">
        <v>2</v>
      </c>
      <c r="H34" s="331"/>
      <c r="I34" s="331"/>
      <c r="J34" s="332"/>
      <c r="K34" s="330">
        <v>0</v>
      </c>
      <c r="L34" s="331"/>
      <c r="M34" s="331"/>
      <c r="N34" s="332"/>
    </row>
    <row r="35" spans="1:14" ht="15">
      <c r="A35" s="305" t="s">
        <v>348</v>
      </c>
      <c r="B35" s="305"/>
      <c r="C35" s="305"/>
      <c r="D35" s="305"/>
      <c r="E35" s="305"/>
      <c r="F35" s="57" t="s">
        <v>255</v>
      </c>
      <c r="G35" s="306">
        <f>G22-G29</f>
        <v>-632</v>
      </c>
      <c r="H35" s="307"/>
      <c r="I35" s="307"/>
      <c r="J35" s="308"/>
      <c r="K35" s="306">
        <f>K22-K29</f>
        <v>-69</v>
      </c>
      <c r="L35" s="307"/>
      <c r="M35" s="307"/>
      <c r="N35" s="308"/>
    </row>
    <row r="36" spans="1:14" ht="15">
      <c r="A36" s="97"/>
      <c r="B36" s="97"/>
      <c r="C36" s="97"/>
      <c r="D36" s="97"/>
      <c r="E36" s="97"/>
      <c r="F36" s="98"/>
      <c r="G36" s="98"/>
      <c r="H36" s="98"/>
      <c r="I36" s="98"/>
      <c r="J36" s="99"/>
      <c r="K36" s="99"/>
      <c r="L36" s="99"/>
      <c r="M36" s="99"/>
      <c r="N36" s="99"/>
    </row>
    <row r="37" spans="1:14" ht="15">
      <c r="A37" s="286" t="s">
        <v>64</v>
      </c>
      <c r="B37" s="287"/>
      <c r="C37" s="287"/>
      <c r="D37" s="287"/>
      <c r="E37" s="288"/>
      <c r="F37" s="292" t="s">
        <v>0</v>
      </c>
      <c r="G37" s="88" t="s">
        <v>246</v>
      </c>
      <c r="H37" s="89" t="s">
        <v>275</v>
      </c>
      <c r="I37" s="90" t="s">
        <v>245</v>
      </c>
      <c r="J37" s="89" t="s">
        <v>276</v>
      </c>
      <c r="K37" s="88" t="s">
        <v>246</v>
      </c>
      <c r="L37" s="89" t="s">
        <v>275</v>
      </c>
      <c r="M37" s="89" t="s">
        <v>245</v>
      </c>
      <c r="N37" s="91" t="s">
        <v>276</v>
      </c>
    </row>
    <row r="38" spans="1:14" ht="15">
      <c r="A38" s="289"/>
      <c r="B38" s="290"/>
      <c r="C38" s="290"/>
      <c r="D38" s="290"/>
      <c r="E38" s="291"/>
      <c r="F38" s="293"/>
      <c r="G38" s="294">
        <v>44926</v>
      </c>
      <c r="H38" s="290"/>
      <c r="I38" s="290"/>
      <c r="J38" s="290"/>
      <c r="K38" s="294">
        <v>44561</v>
      </c>
      <c r="L38" s="295"/>
      <c r="M38" s="295"/>
      <c r="N38" s="296"/>
    </row>
    <row r="39" spans="1:14" ht="15">
      <c r="A39" s="151">
        <v>1</v>
      </c>
      <c r="B39" s="152"/>
      <c r="C39" s="152"/>
      <c r="D39" s="152"/>
      <c r="E39" s="153"/>
      <c r="F39" s="92">
        <v>2</v>
      </c>
      <c r="G39" s="289">
        <v>3</v>
      </c>
      <c r="H39" s="290"/>
      <c r="I39" s="290"/>
      <c r="J39" s="291"/>
      <c r="K39" s="289">
        <v>4</v>
      </c>
      <c r="L39" s="290"/>
      <c r="M39" s="290"/>
      <c r="N39" s="291"/>
    </row>
    <row r="40" spans="1:14" ht="15">
      <c r="A40" s="170" t="s">
        <v>117</v>
      </c>
      <c r="B40" s="171"/>
      <c r="C40" s="171"/>
      <c r="D40" s="171"/>
      <c r="E40" s="171"/>
      <c r="F40" s="171"/>
      <c r="G40" s="171"/>
      <c r="H40" s="171"/>
      <c r="I40" s="171"/>
      <c r="J40" s="171"/>
      <c r="K40" s="171"/>
      <c r="L40" s="171"/>
      <c r="M40" s="171"/>
      <c r="N40" s="172"/>
    </row>
    <row r="41" spans="1:14" ht="15">
      <c r="A41" s="305" t="s">
        <v>349</v>
      </c>
      <c r="B41" s="305"/>
      <c r="C41" s="305"/>
      <c r="D41" s="305"/>
      <c r="E41" s="305"/>
      <c r="F41" s="57" t="s">
        <v>256</v>
      </c>
      <c r="G41" s="306">
        <f>SUM(G42:J46)</f>
        <v>10020</v>
      </c>
      <c r="H41" s="307"/>
      <c r="I41" s="307"/>
      <c r="J41" s="308"/>
      <c r="K41" s="306">
        <f>SUM(K42:N46)</f>
        <v>8762</v>
      </c>
      <c r="L41" s="307"/>
      <c r="M41" s="307"/>
      <c r="N41" s="308"/>
    </row>
    <row r="42" spans="1:14" ht="15">
      <c r="A42" s="309" t="s">
        <v>222</v>
      </c>
      <c r="B42" s="309"/>
      <c r="C42" s="309"/>
      <c r="D42" s="309"/>
      <c r="E42" s="309"/>
      <c r="F42" s="93"/>
      <c r="G42" s="333"/>
      <c r="H42" s="334"/>
      <c r="I42" s="334"/>
      <c r="J42" s="335"/>
      <c r="K42" s="333"/>
      <c r="L42" s="334"/>
      <c r="M42" s="334"/>
      <c r="N42" s="335"/>
    </row>
    <row r="43" spans="1:14" ht="15">
      <c r="A43" s="313" t="s">
        <v>183</v>
      </c>
      <c r="B43" s="313"/>
      <c r="C43" s="313"/>
      <c r="D43" s="313"/>
      <c r="E43" s="313"/>
      <c r="F43" s="94" t="s">
        <v>350</v>
      </c>
      <c r="G43" s="336">
        <v>9812</v>
      </c>
      <c r="H43" s="337"/>
      <c r="I43" s="337"/>
      <c r="J43" s="338"/>
      <c r="K43" s="336">
        <v>8760</v>
      </c>
      <c r="L43" s="337"/>
      <c r="M43" s="337"/>
      <c r="N43" s="338"/>
    </row>
    <row r="44" spans="1:14" ht="15">
      <c r="A44" s="317" t="s">
        <v>184</v>
      </c>
      <c r="B44" s="317"/>
      <c r="C44" s="317"/>
      <c r="D44" s="317"/>
      <c r="E44" s="317"/>
      <c r="F44" s="57" t="s">
        <v>351</v>
      </c>
      <c r="G44" s="318">
        <v>0</v>
      </c>
      <c r="H44" s="319"/>
      <c r="I44" s="319"/>
      <c r="J44" s="320"/>
      <c r="K44" s="318">
        <v>0</v>
      </c>
      <c r="L44" s="319"/>
      <c r="M44" s="319"/>
      <c r="N44" s="320"/>
    </row>
    <row r="45" spans="1:14" ht="15">
      <c r="A45" s="317" t="s">
        <v>94</v>
      </c>
      <c r="B45" s="317"/>
      <c r="C45" s="317"/>
      <c r="D45" s="317"/>
      <c r="E45" s="317"/>
      <c r="F45" s="57" t="s">
        <v>352</v>
      </c>
      <c r="G45" s="318">
        <v>0</v>
      </c>
      <c r="H45" s="319"/>
      <c r="I45" s="319"/>
      <c r="J45" s="320"/>
      <c r="K45" s="318">
        <v>1</v>
      </c>
      <c r="L45" s="319"/>
      <c r="M45" s="319"/>
      <c r="N45" s="320"/>
    </row>
    <row r="46" spans="1:14" ht="15">
      <c r="A46" s="317" t="s">
        <v>353</v>
      </c>
      <c r="B46" s="317"/>
      <c r="C46" s="317"/>
      <c r="D46" s="317"/>
      <c r="E46" s="317"/>
      <c r="F46" s="57" t="s">
        <v>354</v>
      </c>
      <c r="G46" s="318">
        <v>208</v>
      </c>
      <c r="H46" s="319"/>
      <c r="I46" s="319"/>
      <c r="J46" s="320"/>
      <c r="K46" s="314">
        <v>1</v>
      </c>
      <c r="L46" s="315"/>
      <c r="M46" s="315"/>
      <c r="N46" s="316"/>
    </row>
    <row r="47" spans="1:14" ht="15">
      <c r="A47" s="305" t="s">
        <v>355</v>
      </c>
      <c r="B47" s="305"/>
      <c r="C47" s="305"/>
      <c r="D47" s="305"/>
      <c r="E47" s="305"/>
      <c r="F47" s="57" t="s">
        <v>257</v>
      </c>
      <c r="G47" s="339">
        <f>SUM(G49:J53)</f>
        <v>10504</v>
      </c>
      <c r="H47" s="340"/>
      <c r="I47" s="340"/>
      <c r="J47" s="341"/>
      <c r="K47" s="339">
        <f>SUM(K49:N53)</f>
        <v>9561</v>
      </c>
      <c r="L47" s="340"/>
      <c r="M47" s="340"/>
      <c r="N47" s="341"/>
    </row>
    <row r="48" spans="1:14" ht="15">
      <c r="A48" s="309" t="s">
        <v>222</v>
      </c>
      <c r="B48" s="309"/>
      <c r="C48" s="309"/>
      <c r="D48" s="309"/>
      <c r="E48" s="309"/>
      <c r="F48" s="93"/>
      <c r="G48" s="342"/>
      <c r="H48" s="343"/>
      <c r="I48" s="343"/>
      <c r="J48" s="343"/>
      <c r="K48" s="342"/>
      <c r="L48" s="343"/>
      <c r="M48" s="343"/>
      <c r="N48" s="344"/>
    </row>
    <row r="49" spans="1:14" ht="27" customHeight="1">
      <c r="A49" s="313" t="s">
        <v>185</v>
      </c>
      <c r="B49" s="313"/>
      <c r="C49" s="313"/>
      <c r="D49" s="313"/>
      <c r="E49" s="313"/>
      <c r="F49" s="94" t="s">
        <v>356</v>
      </c>
      <c r="G49" s="327">
        <v>10112</v>
      </c>
      <c r="H49" s="328"/>
      <c r="I49" s="328"/>
      <c r="J49" s="328"/>
      <c r="K49" s="327">
        <v>9374</v>
      </c>
      <c r="L49" s="328"/>
      <c r="M49" s="328"/>
      <c r="N49" s="329"/>
    </row>
    <row r="50" spans="1:14" ht="25.5" customHeight="1">
      <c r="A50" s="317" t="s">
        <v>357</v>
      </c>
      <c r="B50" s="317"/>
      <c r="C50" s="317"/>
      <c r="D50" s="317"/>
      <c r="E50" s="317"/>
      <c r="F50" s="57" t="s">
        <v>358</v>
      </c>
      <c r="G50" s="330">
        <v>276</v>
      </c>
      <c r="H50" s="331"/>
      <c r="I50" s="331"/>
      <c r="J50" s="332"/>
      <c r="K50" s="327">
        <v>150</v>
      </c>
      <c r="L50" s="328"/>
      <c r="M50" s="328"/>
      <c r="N50" s="329"/>
    </row>
    <row r="51" spans="1:14" ht="15">
      <c r="A51" s="317" t="s">
        <v>118</v>
      </c>
      <c r="B51" s="317"/>
      <c r="C51" s="317"/>
      <c r="D51" s="317"/>
      <c r="E51" s="317"/>
      <c r="F51" s="57" t="s">
        <v>359</v>
      </c>
      <c r="G51" s="330">
        <v>8</v>
      </c>
      <c r="H51" s="331"/>
      <c r="I51" s="331"/>
      <c r="J51" s="332"/>
      <c r="K51" s="327">
        <v>35</v>
      </c>
      <c r="L51" s="328"/>
      <c r="M51" s="328"/>
      <c r="N51" s="329"/>
    </row>
    <row r="52" spans="1:14" ht="28.5" customHeight="1">
      <c r="A52" s="317" t="s">
        <v>119</v>
      </c>
      <c r="B52" s="317"/>
      <c r="C52" s="317"/>
      <c r="D52" s="317"/>
      <c r="E52" s="317"/>
      <c r="F52" s="57" t="s">
        <v>360</v>
      </c>
      <c r="G52" s="330">
        <v>0</v>
      </c>
      <c r="H52" s="331"/>
      <c r="I52" s="331"/>
      <c r="J52" s="332"/>
      <c r="K52" s="327">
        <v>0</v>
      </c>
      <c r="L52" s="328"/>
      <c r="M52" s="328"/>
      <c r="N52" s="329"/>
    </row>
    <row r="53" spans="1:14" ht="27" customHeight="1">
      <c r="A53" s="317" t="s">
        <v>116</v>
      </c>
      <c r="B53" s="317"/>
      <c r="C53" s="317"/>
      <c r="D53" s="317"/>
      <c r="E53" s="317"/>
      <c r="F53" s="57" t="s">
        <v>361</v>
      </c>
      <c r="G53" s="330">
        <v>108</v>
      </c>
      <c r="H53" s="331"/>
      <c r="I53" s="331"/>
      <c r="J53" s="332"/>
      <c r="K53" s="327">
        <v>2</v>
      </c>
      <c r="L53" s="328"/>
      <c r="M53" s="328"/>
      <c r="N53" s="329"/>
    </row>
    <row r="54" spans="1:14" ht="15">
      <c r="A54" s="317" t="s">
        <v>362</v>
      </c>
      <c r="B54" s="317"/>
      <c r="C54" s="317"/>
      <c r="D54" s="317"/>
      <c r="E54" s="317"/>
      <c r="F54" s="57" t="s">
        <v>312</v>
      </c>
      <c r="G54" s="306">
        <f>G41-G47</f>
        <v>-484</v>
      </c>
      <c r="H54" s="307"/>
      <c r="I54" s="307"/>
      <c r="J54" s="308"/>
      <c r="K54" s="306">
        <f>K41-K47</f>
        <v>-799</v>
      </c>
      <c r="L54" s="307"/>
      <c r="M54" s="307"/>
      <c r="N54" s="308"/>
    </row>
    <row r="55" spans="1:14" ht="15">
      <c r="A55" s="305" t="s">
        <v>362</v>
      </c>
      <c r="B55" s="305"/>
      <c r="C55" s="305"/>
      <c r="D55" s="305"/>
      <c r="E55" s="305"/>
      <c r="F55" s="57" t="s">
        <v>313</v>
      </c>
      <c r="G55" s="306">
        <f>G20+G35+G54</f>
        <v>-1159</v>
      </c>
      <c r="H55" s="307"/>
      <c r="I55" s="307"/>
      <c r="J55" s="308"/>
      <c r="K55" s="306">
        <f>K20+K35+K54</f>
        <v>1094</v>
      </c>
      <c r="L55" s="307"/>
      <c r="M55" s="307"/>
      <c r="N55" s="308"/>
    </row>
    <row r="56" spans="1:14" ht="15">
      <c r="A56" s="137" t="s">
        <v>363</v>
      </c>
      <c r="B56" s="345"/>
      <c r="C56" s="345"/>
      <c r="D56" s="345"/>
      <c r="E56" s="346"/>
      <c r="F56" s="347" t="s">
        <v>314</v>
      </c>
      <c r="G56" s="349"/>
      <c r="H56" s="350"/>
      <c r="I56" s="350"/>
      <c r="J56" s="351"/>
      <c r="K56" s="349"/>
      <c r="L56" s="350"/>
      <c r="M56" s="350"/>
      <c r="N56" s="351"/>
    </row>
    <row r="57" spans="1:14" ht="15">
      <c r="A57" s="352" t="s">
        <v>364</v>
      </c>
      <c r="B57" s="353"/>
      <c r="C57" s="354">
        <v>44561</v>
      </c>
      <c r="D57" s="354"/>
      <c r="E57" s="355"/>
      <c r="F57" s="348"/>
      <c r="G57" s="314">
        <v>1786</v>
      </c>
      <c r="H57" s="315"/>
      <c r="I57" s="315"/>
      <c r="J57" s="316"/>
      <c r="K57" s="314">
        <v>692</v>
      </c>
      <c r="L57" s="315"/>
      <c r="M57" s="315"/>
      <c r="N57" s="316"/>
    </row>
    <row r="58" spans="1:14" ht="15">
      <c r="A58" s="137" t="s">
        <v>363</v>
      </c>
      <c r="B58" s="345"/>
      <c r="C58" s="345"/>
      <c r="D58" s="345"/>
      <c r="E58" s="346"/>
      <c r="F58" s="100" t="s">
        <v>315</v>
      </c>
      <c r="G58" s="333"/>
      <c r="H58" s="334"/>
      <c r="I58" s="334"/>
      <c r="J58" s="335"/>
      <c r="K58" s="333"/>
      <c r="L58" s="334"/>
      <c r="M58" s="334"/>
      <c r="N58" s="335"/>
    </row>
    <row r="59" spans="1:14" ht="15">
      <c r="A59" s="360" t="s">
        <v>364</v>
      </c>
      <c r="B59" s="361"/>
      <c r="C59" s="247">
        <v>44926</v>
      </c>
      <c r="D59" s="247"/>
      <c r="E59" s="248"/>
      <c r="F59" s="101"/>
      <c r="G59" s="314">
        <f>G57+G55</f>
        <v>627</v>
      </c>
      <c r="H59" s="315"/>
      <c r="I59" s="315"/>
      <c r="J59" s="316"/>
      <c r="K59" s="314">
        <f>K57+K55</f>
        <v>1786</v>
      </c>
      <c r="L59" s="315"/>
      <c r="M59" s="315"/>
      <c r="N59" s="316"/>
    </row>
    <row r="60" spans="1:14" ht="15">
      <c r="A60" s="356" t="s">
        <v>365</v>
      </c>
      <c r="B60" s="356"/>
      <c r="C60" s="356"/>
      <c r="D60" s="356"/>
      <c r="E60" s="356"/>
      <c r="F60" s="101" t="s">
        <v>263</v>
      </c>
      <c r="G60" s="357">
        <v>102</v>
      </c>
      <c r="H60" s="358"/>
      <c r="I60" s="358"/>
      <c r="J60" s="359"/>
      <c r="K60" s="357">
        <v>11</v>
      </c>
      <c r="L60" s="358"/>
      <c r="M60" s="358"/>
      <c r="N60" s="359"/>
    </row>
    <row r="61" ht="15"/>
    <row r="63" ht="15"/>
    <row r="64" ht="15"/>
  </sheetData>
  <sheetProtection/>
  <mergeCells count="163">
    <mergeCell ref="A60:E60"/>
    <mergeCell ref="G60:J60"/>
    <mergeCell ref="K60:N60"/>
    <mergeCell ref="K57:N57"/>
    <mergeCell ref="A58:E58"/>
    <mergeCell ref="G58:J58"/>
    <mergeCell ref="K58:N58"/>
    <mergeCell ref="A59:B59"/>
    <mergeCell ref="C59:E59"/>
    <mergeCell ref="G59:J59"/>
    <mergeCell ref="K59:N59"/>
    <mergeCell ref="A55:E55"/>
    <mergeCell ref="G55:J55"/>
    <mergeCell ref="K55:N55"/>
    <mergeCell ref="A56:E56"/>
    <mergeCell ref="F56:F57"/>
    <mergeCell ref="G56:J56"/>
    <mergeCell ref="K56:N56"/>
    <mergeCell ref="A57:B57"/>
    <mergeCell ref="C57:E57"/>
    <mergeCell ref="G57:J57"/>
    <mergeCell ref="A53:E53"/>
    <mergeCell ref="G53:J53"/>
    <mergeCell ref="K53:N53"/>
    <mergeCell ref="A54:E54"/>
    <mergeCell ref="G54:J54"/>
    <mergeCell ref="K54:N54"/>
    <mergeCell ref="A51:E51"/>
    <mergeCell ref="G51:J51"/>
    <mergeCell ref="K51:N51"/>
    <mergeCell ref="A52:E52"/>
    <mergeCell ref="G52:J52"/>
    <mergeCell ref="K52:N52"/>
    <mergeCell ref="A49:E49"/>
    <mergeCell ref="G49:J49"/>
    <mergeCell ref="K49:N49"/>
    <mergeCell ref="A50:E50"/>
    <mergeCell ref="G50:J50"/>
    <mergeCell ref="K50:N50"/>
    <mergeCell ref="A47:E47"/>
    <mergeCell ref="G47:J47"/>
    <mergeCell ref="K47:N47"/>
    <mergeCell ref="A48:E48"/>
    <mergeCell ref="G48:J48"/>
    <mergeCell ref="K48:N48"/>
    <mergeCell ref="A45:E45"/>
    <mergeCell ref="G45:J45"/>
    <mergeCell ref="K45:N45"/>
    <mergeCell ref="A46:E46"/>
    <mergeCell ref="G46:J46"/>
    <mergeCell ref="K46:N46"/>
    <mergeCell ref="A43:E43"/>
    <mergeCell ref="G43:J43"/>
    <mergeCell ref="K43:N43"/>
    <mergeCell ref="A44:E44"/>
    <mergeCell ref="G44:J44"/>
    <mergeCell ref="K44:N44"/>
    <mergeCell ref="A40:N40"/>
    <mergeCell ref="A41:E41"/>
    <mergeCell ref="G41:J41"/>
    <mergeCell ref="K41:N41"/>
    <mergeCell ref="A42:E42"/>
    <mergeCell ref="G42:J42"/>
    <mergeCell ref="K42:N42"/>
    <mergeCell ref="A37:E38"/>
    <mergeCell ref="F37:F38"/>
    <mergeCell ref="G38:J38"/>
    <mergeCell ref="K38:N38"/>
    <mergeCell ref="A39:E39"/>
    <mergeCell ref="G39:J39"/>
    <mergeCell ref="K39:N39"/>
    <mergeCell ref="A34:E34"/>
    <mergeCell ref="G34:J34"/>
    <mergeCell ref="K34:N34"/>
    <mergeCell ref="A35:E35"/>
    <mergeCell ref="G35:J35"/>
    <mergeCell ref="K35:N35"/>
    <mergeCell ref="A32:E32"/>
    <mergeCell ref="G32:J32"/>
    <mergeCell ref="K32:N32"/>
    <mergeCell ref="A33:E33"/>
    <mergeCell ref="G33:J33"/>
    <mergeCell ref="K33:N33"/>
    <mergeCell ref="A30:E30"/>
    <mergeCell ref="G30:J30"/>
    <mergeCell ref="K30:N30"/>
    <mergeCell ref="A31:E31"/>
    <mergeCell ref="G31:J31"/>
    <mergeCell ref="K31:N31"/>
    <mergeCell ref="A28:E28"/>
    <mergeCell ref="G28:J28"/>
    <mergeCell ref="K28:N28"/>
    <mergeCell ref="A29:E29"/>
    <mergeCell ref="G29:J29"/>
    <mergeCell ref="K29:N29"/>
    <mergeCell ref="A26:E26"/>
    <mergeCell ref="G26:J26"/>
    <mergeCell ref="K26:N26"/>
    <mergeCell ref="A27:E27"/>
    <mergeCell ref="G27:J27"/>
    <mergeCell ref="K27:N27"/>
    <mergeCell ref="A24:E24"/>
    <mergeCell ref="G24:J24"/>
    <mergeCell ref="K24:N24"/>
    <mergeCell ref="A25:E25"/>
    <mergeCell ref="G25:J25"/>
    <mergeCell ref="K25:N25"/>
    <mergeCell ref="A22:E22"/>
    <mergeCell ref="G22:J22"/>
    <mergeCell ref="K22:N22"/>
    <mergeCell ref="A20:E20"/>
    <mergeCell ref="G23:J23"/>
    <mergeCell ref="K23:N23"/>
    <mergeCell ref="A23:E23"/>
    <mergeCell ref="A19:E19"/>
    <mergeCell ref="G19:J19"/>
    <mergeCell ref="K19:N19"/>
    <mergeCell ref="G20:J20"/>
    <mergeCell ref="K20:N20"/>
    <mergeCell ref="A21:N21"/>
    <mergeCell ref="A17:E17"/>
    <mergeCell ref="G17:J17"/>
    <mergeCell ref="K17:N17"/>
    <mergeCell ref="A18:E18"/>
    <mergeCell ref="G18:J18"/>
    <mergeCell ref="K18:N18"/>
    <mergeCell ref="A15:E15"/>
    <mergeCell ref="G15:J15"/>
    <mergeCell ref="K15:N15"/>
    <mergeCell ref="A16:E16"/>
    <mergeCell ref="G16:J16"/>
    <mergeCell ref="K16:N16"/>
    <mergeCell ref="A13:E13"/>
    <mergeCell ref="G13:J13"/>
    <mergeCell ref="K13:N13"/>
    <mergeCell ref="A14:E14"/>
    <mergeCell ref="G14:J14"/>
    <mergeCell ref="K14:N14"/>
    <mergeCell ref="A11:E11"/>
    <mergeCell ref="G11:J11"/>
    <mergeCell ref="K11:N11"/>
    <mergeCell ref="A12:E12"/>
    <mergeCell ref="G12:J12"/>
    <mergeCell ref="K12:N12"/>
    <mergeCell ref="A9:E9"/>
    <mergeCell ref="G9:J9"/>
    <mergeCell ref="K9:N9"/>
    <mergeCell ref="A10:E10"/>
    <mergeCell ref="G10:J10"/>
    <mergeCell ref="K10:N10"/>
    <mergeCell ref="A6:E6"/>
    <mergeCell ref="G6:J6"/>
    <mergeCell ref="K6:N6"/>
    <mergeCell ref="A7:N7"/>
    <mergeCell ref="A8:E8"/>
    <mergeCell ref="G8:J8"/>
    <mergeCell ref="K8:N8"/>
    <mergeCell ref="A1:E1"/>
    <mergeCell ref="A2:E2"/>
    <mergeCell ref="A4:E5"/>
    <mergeCell ref="F4:F5"/>
    <mergeCell ref="G5:J5"/>
    <mergeCell ref="K5:N5"/>
  </mergeCells>
  <printOptions/>
  <pageMargins left="0.31496062992125984" right="0.31496062992125984" top="0.35433070866141736" bottom="0.35433070866141736" header="0.31496062992125984" footer="0.31496062992125984"/>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PARTNER</dc:creator>
  <cp:keywords/>
  <dc:description/>
  <cp:lastModifiedBy>А А. Воронище</cp:lastModifiedBy>
  <cp:lastPrinted>2023-04-20T08:55:18Z</cp:lastPrinted>
  <dcterms:created xsi:type="dcterms:W3CDTF">2011-03-15T11:50:39Z</dcterms:created>
  <dcterms:modified xsi:type="dcterms:W3CDTF">2023-04-21T08:45:29Z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